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nes\2020-21\ctsd\travail\"/>
    </mc:Choice>
  </mc:AlternateContent>
  <xr:revisionPtr revIDLastSave="0" documentId="8_{73B20BD9-970B-4D7D-A815-4F5E2CC9679C}" xr6:coauthVersionLast="46" xr6:coauthVersionMax="46" xr10:uidLastSave="{00000000-0000-0000-0000-000000000000}"/>
  <bookViews>
    <workbookView xWindow="-25320" yWindow="480" windowWidth="25440" windowHeight="15390" tabRatio="236" xr2:uid="{8CBF559F-D08A-44AF-9589-034CE3B0823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4" i="1"/>
  <c r="P11" i="1"/>
  <c r="P17" i="1"/>
  <c r="P16" i="1"/>
  <c r="P10" i="1"/>
  <c r="O19" i="1"/>
  <c r="N19" i="1"/>
  <c r="M19" i="1"/>
  <c r="L19" i="1"/>
  <c r="K19" i="1"/>
  <c r="J19" i="1"/>
  <c r="I19" i="1"/>
  <c r="H19" i="1"/>
  <c r="O13" i="1"/>
  <c r="N13" i="1"/>
  <c r="M13" i="1"/>
  <c r="L13" i="1"/>
  <c r="K13" i="1"/>
  <c r="J13" i="1"/>
  <c r="I13" i="1"/>
  <c r="H13" i="1"/>
  <c r="I7" i="1"/>
  <c r="H7" i="1"/>
  <c r="P13" i="1" l="1"/>
  <c r="P7" i="1"/>
  <c r="P19" i="1"/>
  <c r="P21" i="1" l="1"/>
</calcChain>
</file>

<file path=xl/sharedStrings.xml><?xml version="1.0" encoding="utf-8"?>
<sst xmlns="http://schemas.openxmlformats.org/spreadsheetml/2006/main" count="130" uniqueCount="95">
  <si>
    <t>0060001u</t>
  </si>
  <si>
    <t>ANTIBES</t>
  </si>
  <si>
    <t>Audiberti</t>
  </si>
  <si>
    <t>0061478z</t>
  </si>
  <si>
    <t>Léonard de Vinci</t>
  </si>
  <si>
    <t>0060009c</t>
  </si>
  <si>
    <t>CAGNES SUR MER</t>
  </si>
  <si>
    <t>Renoir</t>
  </si>
  <si>
    <t>0060013g</t>
  </si>
  <si>
    <t>CANNES</t>
  </si>
  <si>
    <t>Bristol</t>
  </si>
  <si>
    <t>0060011e</t>
  </si>
  <si>
    <t>Carnot</t>
  </si>
  <si>
    <t>0061814P</t>
  </si>
  <si>
    <t>Coteaux (SGT LP)</t>
  </si>
  <si>
    <t>0060014h</t>
  </si>
  <si>
    <t>Ferry</t>
  </si>
  <si>
    <t>0062089N</t>
  </si>
  <si>
    <t>DRAP</t>
  </si>
  <si>
    <t>Drap</t>
  </si>
  <si>
    <t>0060020p</t>
  </si>
  <si>
    <t>GRASSE</t>
  </si>
  <si>
    <t>Amiral de Grasse</t>
  </si>
  <si>
    <t>0061760f</t>
  </si>
  <si>
    <t>De Tocqueville</t>
  </si>
  <si>
    <t>0060026w</t>
  </si>
  <si>
    <t>MENTON</t>
  </si>
  <si>
    <t>Curie LGT</t>
  </si>
  <si>
    <t>0061763j</t>
  </si>
  <si>
    <t>NICE</t>
  </si>
  <si>
    <t>Apollinaire</t>
  </si>
  <si>
    <t>0060031b</t>
  </si>
  <si>
    <t>Calmette</t>
  </si>
  <si>
    <t>0060033d</t>
  </si>
  <si>
    <t>D'Estienne d'Orves</t>
  </si>
  <si>
    <t>0060075z</t>
  </si>
  <si>
    <t>Eucalyptus</t>
  </si>
  <si>
    <t>0060034e</t>
  </si>
  <si>
    <t>Hôtelier Paul Augier</t>
  </si>
  <si>
    <t>0060030a</t>
  </si>
  <si>
    <t>Masséna</t>
  </si>
  <si>
    <t>0061691f</t>
  </si>
  <si>
    <t>Maulnier</t>
  </si>
  <si>
    <t>0060029z</t>
  </si>
  <si>
    <t>Parc Impérial</t>
  </si>
  <si>
    <t>0061642C</t>
  </si>
  <si>
    <t>VALBONNE</t>
  </si>
  <si>
    <t>Lycée du CIV</t>
  </si>
  <si>
    <t>0062015H</t>
  </si>
  <si>
    <t>Simone Veil</t>
  </si>
  <si>
    <t>0061987C</t>
  </si>
  <si>
    <t>VALDEBLORE</t>
  </si>
  <si>
    <t>La Montagne</t>
  </si>
  <si>
    <t>0060834Z</t>
  </si>
  <si>
    <t>VENCE</t>
  </si>
  <si>
    <t>Cadrans Solaires</t>
  </si>
  <si>
    <t>0061884r</t>
  </si>
  <si>
    <t>Matisse</t>
  </si>
  <si>
    <t>effectifs</t>
  </si>
  <si>
    <t>DG hors IMP</t>
  </si>
  <si>
    <t>2de</t>
  </si>
  <si>
    <t>1ere</t>
  </si>
  <si>
    <t>GT</t>
  </si>
  <si>
    <t>STHR</t>
  </si>
  <si>
    <t>G</t>
  </si>
  <si>
    <t>STMG</t>
  </si>
  <si>
    <t>ST2S</t>
  </si>
  <si>
    <t>STL</t>
  </si>
  <si>
    <t>STD2A</t>
  </si>
  <si>
    <t>STI2D</t>
  </si>
  <si>
    <t>S2TMD</t>
  </si>
  <si>
    <t>Terminale</t>
  </si>
  <si>
    <t>nbre d'élèves</t>
  </si>
  <si>
    <t>nbre de classe</t>
  </si>
  <si>
    <t>coefficient DG</t>
  </si>
  <si>
    <t>dotation prévue</t>
  </si>
  <si>
    <t>Total</t>
  </si>
  <si>
    <t>Commune</t>
  </si>
  <si>
    <t>RNE</t>
  </si>
  <si>
    <t>Etablissement</t>
  </si>
  <si>
    <t xml:space="preserve"> </t>
  </si>
  <si>
    <t xml:space="preserve">  </t>
  </si>
  <si>
    <t xml:space="preserve">   </t>
  </si>
  <si>
    <t xml:space="preserve">       </t>
  </si>
  <si>
    <t xml:space="preserve">      </t>
  </si>
  <si>
    <t xml:space="preserve">            </t>
  </si>
  <si>
    <t xml:space="preserve">                       </t>
  </si>
  <si>
    <t xml:space="preserve">                      </t>
  </si>
  <si>
    <t xml:space="preserve">                          </t>
  </si>
  <si>
    <t xml:space="preserve">                                  </t>
  </si>
  <si>
    <t xml:space="preserve">                                  2</t>
  </si>
  <si>
    <t xml:space="preserve">                                     </t>
  </si>
  <si>
    <t xml:space="preserve">                                     2</t>
  </si>
  <si>
    <t xml:space="preserve">               </t>
  </si>
  <si>
    <t>Ce simulateur vous calcule les heures données grace au H/E mais peut ne pas correspondre à votre dotation , car des heures complémentaires peuvent avoir été données pour l'autonomie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</si>
</sst>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</cellXfs>
  <cellStyles count="1">
    <cellStyle name="Normal" xfId="0" builtinId="0"/>
  </cellStyles>
  <dxfs count="22"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hidden="0"/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hidden="0"/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hidden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48F23E9-BBA7-47AF-8B9D-5409C695A26E}" name="Tableau5" displayName="Tableau5" ref="A1:E25" totalsRowShown="0" headerRowBorderDxfId="20" tableBorderDxfId="21" totalsRowBorderDxfId="19">
  <tableColumns count="5">
    <tableColumn id="1" xr3:uid="{A6B65DB2-B64C-4093-9DEB-B9F2B8780CF3}" name="RNE" dataDxfId="18"/>
    <tableColumn id="2" xr3:uid="{0C14860A-FEED-4F2D-A777-37674EE8552D}" name="Commune" dataDxfId="17"/>
    <tableColumn id="3" xr3:uid="{BE490A05-4243-4CB7-AE1C-8987DC29AA08}" name="Etablissement" dataDxfId="16"/>
    <tableColumn id="4" xr3:uid="{BF150CB6-20D9-4495-BCFB-0079DDD5E03F}" name="effectifs" dataDxfId="15"/>
    <tableColumn id="5" xr3:uid="{8DA16E75-DE7A-4FF4-948F-DF0A9B8FCE0C}" name="DG hors IMP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798BA7B-AF54-4355-B824-460A1764934D}" name="Tableau6" displayName="Tableau6" ref="G2:I7" totalsRowShown="0" headerRowBorderDxfId="12" tableBorderDxfId="13" totalsRowBorderDxfId="11">
  <tableColumns count="3">
    <tableColumn id="1" xr3:uid="{BE23A347-C327-4E13-8F25-E8E9A871A3C1}" name=" " dataDxfId="2"/>
    <tableColumn id="2" xr3:uid="{E6B60FED-3C35-40FC-88B1-032BE0BCAC1B}" name="2de"/>
    <tableColumn id="3" xr3:uid="{5AB107AF-43E1-41A6-9993-BDEDD8E82F14}" name=" 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0E95316-E651-4930-A6E1-AEE064634EFB}" name="Tableau7" displayName="Tableau7" ref="G8:O13" totalsRowShown="0" headerRowDxfId="7" headerRowBorderDxfId="9" tableBorderDxfId="10" totalsRowBorderDxfId="8">
  <tableColumns count="9">
    <tableColumn id="1" xr3:uid="{CC1D8ADE-299E-4BD0-BB8F-A6F8677F59B7}" name=" " dataDxfId="1"/>
    <tableColumn id="2" xr3:uid="{AFF6E6EE-E476-4492-B1A0-6D69D1615335}" name="1ere"/>
    <tableColumn id="3" xr3:uid="{6EB38979-93AC-4BFE-880F-659D2BAA04E5}" name="  "/>
    <tableColumn id="4" xr3:uid="{6958272A-2F84-4AF6-A9FC-9285DF328B8C}" name="   "/>
    <tableColumn id="5" xr3:uid="{70AC1649-CBC4-4590-B411-33B990AAB676}" name="      "/>
    <tableColumn id="6" xr3:uid="{7FCBB94D-8E74-4709-B6AA-52AB7B236B79}" name="       "/>
    <tableColumn id="7" xr3:uid="{EB1BC787-DB45-49A0-A2CE-75D0D776223D}" name="            "/>
    <tableColumn id="8" xr3:uid="{5C2CBAC6-688B-4BFA-B6B7-3FAE8842BD25}" name="                       "/>
    <tableColumn id="9" xr3:uid="{FCDD3D92-9939-4329-92FD-9576F29B8279}" name="                      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89A9527-937D-4A5B-BE2E-8192D86AA20D}" name="Tableau9" displayName="Tableau9" ref="G14:O19" totalsRowShown="0" headerRowDxfId="3" headerRowBorderDxfId="5" tableBorderDxfId="6" totalsRowBorderDxfId="4">
  <tableColumns count="9">
    <tableColumn id="1" xr3:uid="{1424F8AF-DEFB-45E7-8D37-459E4B820E8B}" name=" " dataDxfId="0"/>
    <tableColumn id="2" xr3:uid="{5FD91BC3-AB30-4BF2-91FF-C2644696627D}" name="Terminale"/>
    <tableColumn id="3" xr3:uid="{7889BE02-F9CE-48E8-A4F7-2F4AD54F69D0}" name="                                     "/>
    <tableColumn id="4" xr3:uid="{3BBB0629-FC45-40C2-87DD-90621BBFFA4B}" name="                                  "/>
    <tableColumn id="5" xr3:uid="{B9DBA0AB-5A1E-412C-BEF4-E99EDA4990B9}" name="                                     2"/>
    <tableColumn id="6" xr3:uid="{CC4C99AF-9BF7-4D61-A7D5-C0143A2D03FA}" name="                                  2"/>
    <tableColumn id="7" xr3:uid="{66FE9F67-98EA-4B4B-B09A-93734F327ADD}" name="                          "/>
    <tableColumn id="8" xr3:uid="{A0D9C42F-0615-475C-B3F7-CCA9DBD2A3BD}" name="               "/>
    <tableColumn id="9" xr3:uid="{B32E3A9A-6F5B-4FA3-A7F0-1778CE85F97A}" name="                       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0C71-EB9B-4729-9359-D8827EF4AA32}">
  <dimension ref="A1:P26"/>
  <sheetViews>
    <sheetView tabSelected="1" workbookViewId="0">
      <selection activeCell="H10" sqref="H10"/>
    </sheetView>
  </sheetViews>
  <sheetFormatPr baseColWidth="10" defaultRowHeight="15" x14ac:dyDescent="0.25"/>
  <cols>
    <col min="2" max="2" width="19.42578125" customWidth="1"/>
    <col min="3" max="3" width="19.7109375" customWidth="1"/>
    <col min="4" max="4" width="11.42578125" style="1"/>
    <col min="5" max="5" width="13.85546875" style="1" customWidth="1"/>
    <col min="7" max="7" width="14.7109375" customWidth="1"/>
    <col min="8" max="8" width="12.140625" style="1" customWidth="1"/>
    <col min="9" max="15" width="11.5703125" style="1" customWidth="1"/>
    <col min="16" max="16" width="11.42578125" style="1"/>
  </cols>
  <sheetData>
    <row r="1" spans="1:16" x14ac:dyDescent="0.25">
      <c r="A1" s="10" t="s">
        <v>78</v>
      </c>
      <c r="B1" s="21" t="s">
        <v>77</v>
      </c>
      <c r="C1" s="21" t="s">
        <v>79</v>
      </c>
      <c r="D1" s="22" t="s">
        <v>58</v>
      </c>
      <c r="E1" s="11" t="s">
        <v>59</v>
      </c>
      <c r="P1" s="1" t="s">
        <v>76</v>
      </c>
    </row>
    <row r="2" spans="1:16" x14ac:dyDescent="0.25">
      <c r="A2" s="15" t="s">
        <v>0</v>
      </c>
      <c r="B2" s="5" t="s">
        <v>1</v>
      </c>
      <c r="C2" s="5" t="s">
        <v>2</v>
      </c>
      <c r="D2" s="18">
        <v>1532</v>
      </c>
      <c r="E2" s="20">
        <v>2214</v>
      </c>
      <c r="G2" s="10" t="s">
        <v>80</v>
      </c>
      <c r="H2" s="11" t="s">
        <v>60</v>
      </c>
      <c r="I2" s="12" t="s">
        <v>81</v>
      </c>
    </row>
    <row r="3" spans="1:16" x14ac:dyDescent="0.25">
      <c r="A3" s="15" t="s">
        <v>3</v>
      </c>
      <c r="B3" s="5" t="s">
        <v>1</v>
      </c>
      <c r="C3" s="5" t="s">
        <v>4</v>
      </c>
      <c r="D3" s="18">
        <v>871</v>
      </c>
      <c r="E3" s="20">
        <v>1689.5</v>
      </c>
      <c r="G3" s="26"/>
      <c r="H3" s="3" t="s">
        <v>62</v>
      </c>
      <c r="I3" s="8" t="s">
        <v>63</v>
      </c>
    </row>
    <row r="4" spans="1:16" x14ac:dyDescent="0.25">
      <c r="A4" s="15" t="s">
        <v>5</v>
      </c>
      <c r="B4" s="5" t="s">
        <v>6</v>
      </c>
      <c r="C4" s="5" t="s">
        <v>7</v>
      </c>
      <c r="D4" s="18">
        <v>1630</v>
      </c>
      <c r="E4" s="20">
        <v>2002</v>
      </c>
      <c r="G4" s="26" t="s">
        <v>72</v>
      </c>
      <c r="H4" s="4"/>
      <c r="I4" s="9"/>
      <c r="P4" s="3">
        <f>SUM(Tableau6[[#This Row],[2de]:[  ]])</f>
        <v>0</v>
      </c>
    </row>
    <row r="5" spans="1:16" x14ac:dyDescent="0.25">
      <c r="A5" s="15" t="s">
        <v>8</v>
      </c>
      <c r="B5" s="5" t="s">
        <v>9</v>
      </c>
      <c r="C5" s="5" t="s">
        <v>10</v>
      </c>
      <c r="D5" s="18">
        <v>992</v>
      </c>
      <c r="E5" s="20">
        <v>1363</v>
      </c>
      <c r="G5" s="26" t="s">
        <v>73</v>
      </c>
      <c r="H5" s="4"/>
      <c r="I5" s="9"/>
      <c r="P5" s="3">
        <f>SUM(Tableau6[[#This Row],[2de]:[  ]])</f>
        <v>0</v>
      </c>
    </row>
    <row r="6" spans="1:16" x14ac:dyDescent="0.25">
      <c r="A6" s="15" t="s">
        <v>11</v>
      </c>
      <c r="B6" s="5" t="s">
        <v>9</v>
      </c>
      <c r="C6" s="5" t="s">
        <v>12</v>
      </c>
      <c r="D6" s="18">
        <v>1300</v>
      </c>
      <c r="E6" s="20">
        <v>1891</v>
      </c>
      <c r="G6" s="27" t="s">
        <v>74</v>
      </c>
      <c r="H6" s="3">
        <v>1.1000000000000001</v>
      </c>
      <c r="I6" s="8">
        <v>1.7709999999999999</v>
      </c>
    </row>
    <row r="7" spans="1:16" x14ac:dyDescent="0.25">
      <c r="A7" s="15" t="s">
        <v>13</v>
      </c>
      <c r="B7" s="5" t="s">
        <v>9</v>
      </c>
      <c r="C7" s="5" t="s">
        <v>14</v>
      </c>
      <c r="D7" s="18">
        <v>105</v>
      </c>
      <c r="E7" s="20">
        <v>231.5</v>
      </c>
      <c r="G7" s="27" t="s">
        <v>75</v>
      </c>
      <c r="H7" s="13">
        <f>H4*H6</f>
        <v>0</v>
      </c>
      <c r="I7" s="14">
        <f>I4*I6</f>
        <v>0</v>
      </c>
      <c r="P7" s="3">
        <f>I7+H7</f>
        <v>0</v>
      </c>
    </row>
    <row r="8" spans="1:16" x14ac:dyDescent="0.25">
      <c r="A8" s="15" t="s">
        <v>15</v>
      </c>
      <c r="B8" s="5" t="s">
        <v>9</v>
      </c>
      <c r="C8" s="5" t="s">
        <v>16</v>
      </c>
      <c r="D8" s="18">
        <v>1147</v>
      </c>
      <c r="E8" s="20">
        <v>1807</v>
      </c>
      <c r="G8" s="28" t="s">
        <v>80</v>
      </c>
      <c r="H8" s="11" t="s">
        <v>61</v>
      </c>
      <c r="I8" s="12" t="s">
        <v>81</v>
      </c>
      <c r="J8" s="12" t="s">
        <v>82</v>
      </c>
      <c r="K8" s="12" t="s">
        <v>84</v>
      </c>
      <c r="L8" s="12" t="s">
        <v>83</v>
      </c>
      <c r="M8" s="12" t="s">
        <v>85</v>
      </c>
      <c r="N8" s="12" t="s">
        <v>86</v>
      </c>
      <c r="O8" s="12" t="s">
        <v>87</v>
      </c>
    </row>
    <row r="9" spans="1:16" x14ac:dyDescent="0.25">
      <c r="A9" s="15" t="s">
        <v>17</v>
      </c>
      <c r="B9" s="5" t="s">
        <v>18</v>
      </c>
      <c r="C9" s="5" t="s">
        <v>19</v>
      </c>
      <c r="D9" s="18">
        <v>926</v>
      </c>
      <c r="E9" s="20">
        <v>1321</v>
      </c>
      <c r="G9" s="26"/>
      <c r="H9" s="3" t="s">
        <v>64</v>
      </c>
      <c r="I9" s="3" t="s">
        <v>65</v>
      </c>
      <c r="J9" s="3" t="s">
        <v>66</v>
      </c>
      <c r="K9" s="3" t="s">
        <v>67</v>
      </c>
      <c r="L9" s="3" t="s">
        <v>68</v>
      </c>
      <c r="M9" s="3" t="s">
        <v>69</v>
      </c>
      <c r="N9" s="3" t="s">
        <v>70</v>
      </c>
      <c r="O9" s="8" t="s">
        <v>63</v>
      </c>
    </row>
    <row r="10" spans="1:16" x14ac:dyDescent="0.25">
      <c r="A10" s="15" t="s">
        <v>20</v>
      </c>
      <c r="B10" s="5" t="s">
        <v>21</v>
      </c>
      <c r="C10" s="5" t="s">
        <v>22</v>
      </c>
      <c r="D10" s="18">
        <v>1124</v>
      </c>
      <c r="E10" s="20">
        <v>1513</v>
      </c>
      <c r="G10" s="26" t="s">
        <v>72</v>
      </c>
      <c r="H10" s="4"/>
      <c r="I10" s="4"/>
      <c r="J10" s="4"/>
      <c r="K10" s="4"/>
      <c r="L10" s="4"/>
      <c r="M10" s="4"/>
      <c r="N10" s="4"/>
      <c r="O10" s="9"/>
      <c r="P10" s="3">
        <f>SUM(Tableau7[[#This Row],[1ere]:[                      ]])</f>
        <v>0</v>
      </c>
    </row>
    <row r="11" spans="1:16" x14ac:dyDescent="0.25">
      <c r="A11" s="15" t="s">
        <v>23</v>
      </c>
      <c r="B11" s="5" t="s">
        <v>21</v>
      </c>
      <c r="C11" s="5" t="s">
        <v>24</v>
      </c>
      <c r="D11" s="18">
        <v>1077</v>
      </c>
      <c r="E11" s="20">
        <v>1458</v>
      </c>
      <c r="G11" s="26" t="s">
        <v>73</v>
      </c>
      <c r="H11" s="4"/>
      <c r="I11" s="4"/>
      <c r="J11" s="4"/>
      <c r="K11" s="4"/>
      <c r="L11" s="4"/>
      <c r="M11" s="4"/>
      <c r="N11" s="4"/>
      <c r="O11" s="9"/>
      <c r="P11" s="3">
        <f>SUM(H5:I5)</f>
        <v>0</v>
      </c>
    </row>
    <row r="12" spans="1:16" x14ac:dyDescent="0.25">
      <c r="A12" s="15" t="s">
        <v>25</v>
      </c>
      <c r="B12" s="5" t="s">
        <v>26</v>
      </c>
      <c r="C12" s="5" t="s">
        <v>27</v>
      </c>
      <c r="D12" s="18">
        <v>911</v>
      </c>
      <c r="E12" s="20">
        <v>1253</v>
      </c>
      <c r="G12" s="27" t="s">
        <v>74</v>
      </c>
      <c r="H12" s="3">
        <v>1.0289999999999999</v>
      </c>
      <c r="I12" s="3">
        <v>1.143</v>
      </c>
      <c r="J12" s="3">
        <v>1.2290000000000001</v>
      </c>
      <c r="K12" s="3">
        <v>1.429</v>
      </c>
      <c r="L12" s="3">
        <v>1.429</v>
      </c>
      <c r="M12" s="3">
        <v>1.429</v>
      </c>
      <c r="N12" s="3">
        <v>1.5</v>
      </c>
      <c r="O12" s="8">
        <v>1.875</v>
      </c>
    </row>
    <row r="13" spans="1:16" x14ac:dyDescent="0.25">
      <c r="A13" s="15" t="s">
        <v>28</v>
      </c>
      <c r="B13" s="5" t="s">
        <v>29</v>
      </c>
      <c r="C13" s="5" t="s">
        <v>30</v>
      </c>
      <c r="D13" s="18">
        <v>1229</v>
      </c>
      <c r="E13" s="20">
        <v>1736</v>
      </c>
      <c r="G13" s="27" t="s">
        <v>75</v>
      </c>
      <c r="H13" s="13">
        <f t="shared" ref="H13:O13" si="0">H10*H12</f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4">
        <f t="shared" si="0"/>
        <v>0</v>
      </c>
      <c r="P13" s="6">
        <f>O13+N13+M13+L13+K13+J13+I13+H13</f>
        <v>0</v>
      </c>
    </row>
    <row r="14" spans="1:16" x14ac:dyDescent="0.25">
      <c r="A14" s="15" t="s">
        <v>31</v>
      </c>
      <c r="B14" s="5" t="s">
        <v>29</v>
      </c>
      <c r="C14" s="5" t="s">
        <v>32</v>
      </c>
      <c r="D14" s="18">
        <v>1306</v>
      </c>
      <c r="E14" s="20">
        <v>1635</v>
      </c>
      <c r="G14" s="28" t="s">
        <v>80</v>
      </c>
      <c r="H14" s="11" t="s">
        <v>71</v>
      </c>
      <c r="I14" s="12" t="s">
        <v>91</v>
      </c>
      <c r="J14" s="12" t="s">
        <v>89</v>
      </c>
      <c r="K14" s="12" t="s">
        <v>92</v>
      </c>
      <c r="L14" s="12" t="s">
        <v>90</v>
      </c>
      <c r="M14" s="12" t="s">
        <v>88</v>
      </c>
      <c r="N14" s="12" t="s">
        <v>93</v>
      </c>
      <c r="O14" s="12" t="s">
        <v>86</v>
      </c>
    </row>
    <row r="15" spans="1:16" x14ac:dyDescent="0.25">
      <c r="A15" s="15" t="s">
        <v>33</v>
      </c>
      <c r="B15" s="5" t="s">
        <v>29</v>
      </c>
      <c r="C15" s="5" t="s">
        <v>34</v>
      </c>
      <c r="D15" s="18">
        <v>2220</v>
      </c>
      <c r="E15" s="20">
        <v>3203</v>
      </c>
      <c r="G15" s="26"/>
      <c r="H15" s="3" t="s">
        <v>64</v>
      </c>
      <c r="I15" s="3" t="s">
        <v>65</v>
      </c>
      <c r="J15" s="3" t="s">
        <v>66</v>
      </c>
      <c r="K15" s="3" t="s">
        <v>67</v>
      </c>
      <c r="L15" s="3" t="s">
        <v>68</v>
      </c>
      <c r="M15" s="3" t="s">
        <v>69</v>
      </c>
      <c r="N15" s="3" t="s">
        <v>70</v>
      </c>
      <c r="O15" s="8" t="s">
        <v>63</v>
      </c>
    </row>
    <row r="16" spans="1:16" x14ac:dyDescent="0.25">
      <c r="A16" s="15" t="s">
        <v>35</v>
      </c>
      <c r="B16" s="5" t="s">
        <v>29</v>
      </c>
      <c r="C16" s="5" t="s">
        <v>36</v>
      </c>
      <c r="D16" s="18">
        <v>1146</v>
      </c>
      <c r="E16" s="20">
        <v>1913</v>
      </c>
      <c r="G16" s="26" t="s">
        <v>72</v>
      </c>
      <c r="H16" s="4"/>
      <c r="I16" s="4"/>
      <c r="J16" s="4"/>
      <c r="K16" s="4"/>
      <c r="L16" s="4"/>
      <c r="M16" s="4"/>
      <c r="N16" s="4"/>
      <c r="O16" s="9"/>
      <c r="P16" s="3">
        <f>SUM(Tableau9[[#This Row],[Terminale]:[                       ]])</f>
        <v>0</v>
      </c>
    </row>
    <row r="17" spans="1:16" x14ac:dyDescent="0.25">
      <c r="A17" s="15" t="s">
        <v>37</v>
      </c>
      <c r="B17" s="5" t="s">
        <v>29</v>
      </c>
      <c r="C17" s="5" t="s">
        <v>38</v>
      </c>
      <c r="D17" s="18">
        <v>553</v>
      </c>
      <c r="E17" s="20">
        <v>1200.5</v>
      </c>
      <c r="G17" s="26" t="s">
        <v>73</v>
      </c>
      <c r="H17" s="4"/>
      <c r="I17" s="4"/>
      <c r="J17" s="4"/>
      <c r="K17" s="4"/>
      <c r="L17" s="4"/>
      <c r="M17" s="4"/>
      <c r="N17" s="4"/>
      <c r="O17" s="9"/>
      <c r="P17" s="3">
        <f>SUM(Tableau9[[#This Row],[Terminale]:[                       ]])</f>
        <v>0</v>
      </c>
    </row>
    <row r="18" spans="1:16" x14ac:dyDescent="0.25">
      <c r="A18" s="15" t="s">
        <v>39</v>
      </c>
      <c r="B18" s="5" t="s">
        <v>29</v>
      </c>
      <c r="C18" s="5" t="s">
        <v>40</v>
      </c>
      <c r="D18" s="18">
        <v>1650</v>
      </c>
      <c r="E18" s="20">
        <v>1936</v>
      </c>
      <c r="G18" s="27" t="s">
        <v>74</v>
      </c>
      <c r="H18" s="3">
        <v>1.014</v>
      </c>
      <c r="I18" s="3">
        <v>1.143</v>
      </c>
      <c r="J18" s="3">
        <v>1.2290000000000001</v>
      </c>
      <c r="K18" s="3">
        <v>1.4</v>
      </c>
      <c r="L18" s="3">
        <v>1.4</v>
      </c>
      <c r="M18" s="3">
        <v>1.4</v>
      </c>
      <c r="N18" s="3">
        <v>1.458</v>
      </c>
      <c r="O18" s="8">
        <v>1.833</v>
      </c>
    </row>
    <row r="19" spans="1:16" x14ac:dyDescent="0.25">
      <c r="A19" s="15" t="s">
        <v>41</v>
      </c>
      <c r="B19" s="5" t="s">
        <v>29</v>
      </c>
      <c r="C19" s="5" t="s">
        <v>42</v>
      </c>
      <c r="D19" s="18">
        <v>1464</v>
      </c>
      <c r="E19" s="20">
        <v>1916</v>
      </c>
      <c r="G19" s="27" t="s">
        <v>75</v>
      </c>
      <c r="H19" s="13">
        <f t="shared" ref="H19:O19" si="1">H16*H18</f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4">
        <f t="shared" si="1"/>
        <v>0</v>
      </c>
      <c r="P19" s="6">
        <f>O19+N19+M19+L19+K19+J19+I19+H19</f>
        <v>0</v>
      </c>
    </row>
    <row r="20" spans="1:16" x14ac:dyDescent="0.25">
      <c r="A20" s="15" t="s">
        <v>43</v>
      </c>
      <c r="B20" s="5" t="s">
        <v>29</v>
      </c>
      <c r="C20" s="5" t="s">
        <v>44</v>
      </c>
      <c r="D20" s="18">
        <v>1815</v>
      </c>
      <c r="E20" s="20">
        <v>2299</v>
      </c>
    </row>
    <row r="21" spans="1:16" ht="15.75" x14ac:dyDescent="0.25">
      <c r="A21" s="15" t="s">
        <v>45</v>
      </c>
      <c r="B21" s="5" t="s">
        <v>46</v>
      </c>
      <c r="C21" s="5" t="s">
        <v>47</v>
      </c>
      <c r="D21" s="18">
        <v>1582</v>
      </c>
      <c r="E21" s="20">
        <v>1983</v>
      </c>
      <c r="P21" s="7">
        <f>P7+P13+P19</f>
        <v>0</v>
      </c>
    </row>
    <row r="22" spans="1:16" x14ac:dyDescent="0.25">
      <c r="A22" s="15" t="s">
        <v>48</v>
      </c>
      <c r="B22" s="5" t="s">
        <v>46</v>
      </c>
      <c r="C22" s="5" t="s">
        <v>49</v>
      </c>
      <c r="D22" s="18">
        <v>1029</v>
      </c>
      <c r="E22" s="20">
        <v>1282</v>
      </c>
    </row>
    <row r="23" spans="1:16" x14ac:dyDescent="0.25">
      <c r="A23" s="15" t="s">
        <v>50</v>
      </c>
      <c r="B23" s="5" t="s">
        <v>51</v>
      </c>
      <c r="C23" s="5" t="s">
        <v>52</v>
      </c>
      <c r="D23" s="18">
        <v>251</v>
      </c>
      <c r="E23" s="20">
        <v>436.5</v>
      </c>
    </row>
    <row r="24" spans="1:16" x14ac:dyDescent="0.25">
      <c r="A24" s="15" t="s">
        <v>53</v>
      </c>
      <c r="B24" s="5" t="s">
        <v>54</v>
      </c>
      <c r="C24" s="5" t="s">
        <v>55</v>
      </c>
      <c r="D24" s="18">
        <v>0</v>
      </c>
      <c r="E24" s="20">
        <v>353</v>
      </c>
      <c r="G24" s="25" t="s">
        <v>94</v>
      </c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5">
      <c r="A25" s="16" t="s">
        <v>56</v>
      </c>
      <c r="B25" s="17" t="s">
        <v>54</v>
      </c>
      <c r="C25" s="17" t="s">
        <v>57</v>
      </c>
      <c r="D25" s="23">
        <v>1041</v>
      </c>
      <c r="E25" s="24">
        <v>1322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5">
      <c r="A26" s="2"/>
      <c r="B26" s="2"/>
      <c r="C26" s="2"/>
      <c r="D26" s="3"/>
      <c r="E26" s="19">
        <v>37958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</row>
  </sheetData>
  <sheetProtection algorithmName="SHA-512" hashValue="Q0p+NRcV0koJxOjiGIfhFRaoZ7prkgWIuvCTJhki7vXj2w6n8awmfCKP8NN+UFwHMP3I/V79mV4hoAq+XapyUg==" saltValue="MD5TU3bz4RsR+pNB8lUwXQ==" spinCount="100000" sheet="1" objects="1" scenarios="1" selectLockedCells="1"/>
  <mergeCells count="1">
    <mergeCell ref="G24:P26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giaufer</dc:creator>
  <cp:lastModifiedBy>didier giaufer</cp:lastModifiedBy>
  <dcterms:created xsi:type="dcterms:W3CDTF">2021-01-20T13:55:47Z</dcterms:created>
  <dcterms:modified xsi:type="dcterms:W3CDTF">2021-01-20T15:00:46Z</dcterms:modified>
</cp:coreProperties>
</file>