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195" windowHeight="9210"/>
  </bookViews>
  <sheets>
    <sheet name="Répartition" sheetId="1" r:id="rId1"/>
    <sheet name="Services" sheetId="3" r:id="rId2"/>
    <sheet name="TRMD" sheetId="2" r:id="rId3"/>
    <sheet name="Feuil1" sheetId="5" r:id="rId4"/>
  </sheets>
  <definedNames>
    <definedName name="_xlnm.Print_Titles" localSheetId="1">Services!$1:$4</definedName>
    <definedName name="_xlnm.Print_Area" localSheetId="0">Répartition!$A$1:$AS$32</definedName>
    <definedName name="_xlnm.Print_Area" localSheetId="2">TRMD!$A$1:$AD$31</definedName>
  </definedNames>
  <calcPr calcId="125725"/>
</workbook>
</file>

<file path=xl/calcChain.xml><?xml version="1.0" encoding="utf-8"?>
<calcChain xmlns="http://schemas.openxmlformats.org/spreadsheetml/2006/main">
  <c r="AC11" i="2"/>
  <c r="AD11"/>
  <c r="AA11"/>
  <c r="AB11"/>
  <c r="Y11"/>
  <c r="Z11"/>
  <c r="Y12"/>
  <c r="Z12"/>
  <c r="Y13"/>
  <c r="Z13"/>
  <c r="Y14"/>
  <c r="Z14"/>
  <c r="Y15"/>
  <c r="Z15"/>
  <c r="Y16"/>
  <c r="Z16"/>
  <c r="Y17"/>
  <c r="Z17"/>
  <c r="Y18"/>
  <c r="Z18"/>
  <c r="Y19"/>
  <c r="Z19"/>
  <c r="W12"/>
  <c r="X12"/>
  <c r="W13"/>
  <c r="X13"/>
  <c r="W14"/>
  <c r="X14"/>
  <c r="U13"/>
  <c r="V13"/>
  <c r="U14"/>
  <c r="V14"/>
  <c r="S13"/>
  <c r="T13"/>
  <c r="S14"/>
  <c r="T14"/>
  <c r="M11"/>
  <c r="N11"/>
  <c r="I14"/>
  <c r="J14"/>
  <c r="I15"/>
  <c r="J15"/>
  <c r="I16"/>
  <c r="J16"/>
  <c r="I17"/>
  <c r="J17"/>
  <c r="I18"/>
  <c r="J18"/>
  <c r="I19"/>
  <c r="J19"/>
  <c r="G14"/>
  <c r="H14"/>
  <c r="G15"/>
  <c r="H15"/>
  <c r="G16"/>
  <c r="H16"/>
  <c r="G17"/>
  <c r="H17"/>
  <c r="G18"/>
  <c r="H18"/>
  <c r="E19"/>
  <c r="F19"/>
  <c r="E20"/>
  <c r="F20"/>
  <c r="E12"/>
  <c r="F12"/>
  <c r="E13"/>
  <c r="F13"/>
  <c r="E14"/>
  <c r="F14"/>
  <c r="E15"/>
  <c r="F15"/>
  <c r="E16"/>
  <c r="F16"/>
  <c r="E17"/>
  <c r="F17"/>
  <c r="E18"/>
  <c r="F18"/>
  <c r="C11"/>
  <c r="D11"/>
  <c r="B16"/>
  <c r="B17"/>
  <c r="B18"/>
  <c r="B19"/>
  <c r="A10"/>
  <c r="A11"/>
  <c r="A12"/>
  <c r="A13"/>
  <c r="A14"/>
  <c r="A15"/>
  <c r="A16"/>
  <c r="A17"/>
  <c r="A18"/>
  <c r="A19"/>
  <c r="J228" i="3"/>
  <c r="K228" s="1"/>
  <c r="J229"/>
  <c r="J230"/>
  <c r="K230" s="1"/>
  <c r="J227"/>
  <c r="K227" s="1"/>
  <c r="I216"/>
  <c r="J216" s="1"/>
  <c r="I217"/>
  <c r="J217" s="1"/>
  <c r="I218"/>
  <c r="J218" s="1"/>
  <c r="I215"/>
  <c r="J196"/>
  <c r="K196" s="1"/>
  <c r="J197"/>
  <c r="K197" s="1"/>
  <c r="J198"/>
  <c r="K198" s="1"/>
  <c r="J199"/>
  <c r="K199" s="1"/>
  <c r="J200"/>
  <c r="K200" s="1"/>
  <c r="J201"/>
  <c r="K201" s="1"/>
  <c r="J202"/>
  <c r="K202" s="1"/>
  <c r="J203"/>
  <c r="K203" s="1"/>
  <c r="J204"/>
  <c r="K204" s="1"/>
  <c r="J205"/>
  <c r="K205" s="1"/>
  <c r="J206"/>
  <c r="K206" s="1"/>
  <c r="J195"/>
  <c r="K195" s="1"/>
  <c r="H194"/>
  <c r="I181"/>
  <c r="J181" s="1"/>
  <c r="I182"/>
  <c r="J182" s="1"/>
  <c r="I183"/>
  <c r="J183" s="1"/>
  <c r="I184"/>
  <c r="J184" s="1"/>
  <c r="I185"/>
  <c r="J185" s="1"/>
  <c r="I186"/>
  <c r="J186" s="1"/>
  <c r="I180"/>
  <c r="C164"/>
  <c r="J166"/>
  <c r="K166" s="1"/>
  <c r="J167"/>
  <c r="K167" s="1"/>
  <c r="J168"/>
  <c r="J169"/>
  <c r="K169" s="1"/>
  <c r="J170"/>
  <c r="K170" s="1"/>
  <c r="J171"/>
  <c r="K171" s="1"/>
  <c r="J165"/>
  <c r="K165" s="1"/>
  <c r="J151"/>
  <c r="K151" s="1"/>
  <c r="J152"/>
  <c r="K152" s="1"/>
  <c r="J153"/>
  <c r="K153" s="1"/>
  <c r="J154"/>
  <c r="K154" s="1"/>
  <c r="J155"/>
  <c r="K155" s="1"/>
  <c r="J156"/>
  <c r="K156" s="1"/>
  <c r="J150"/>
  <c r="K150" s="1"/>
  <c r="AE29" i="1"/>
  <c r="AF24"/>
  <c r="AE25" s="1"/>
  <c r="E138" i="3"/>
  <c r="D138"/>
  <c r="C138"/>
  <c r="G140"/>
  <c r="H140" s="1"/>
  <c r="G141"/>
  <c r="H141" s="1"/>
  <c r="G139"/>
  <c r="H139" s="1"/>
  <c r="G128"/>
  <c r="H128" s="1"/>
  <c r="G129"/>
  <c r="G130"/>
  <c r="H130" s="1"/>
  <c r="G127"/>
  <c r="F126"/>
  <c r="E126"/>
  <c r="D126"/>
  <c r="C126"/>
  <c r="T24" i="1"/>
  <c r="H118" i="3" s="1"/>
  <c r="I118" s="1"/>
  <c r="F114"/>
  <c r="E114"/>
  <c r="D114"/>
  <c r="L105"/>
  <c r="M105" s="1"/>
  <c r="L106"/>
  <c r="M106" s="1"/>
  <c r="L107"/>
  <c r="M107" s="1"/>
  <c r="L104"/>
  <c r="M104" s="1"/>
  <c r="K103"/>
  <c r="J103"/>
  <c r="I103"/>
  <c r="H103"/>
  <c r="G103"/>
  <c r="F103"/>
  <c r="E103"/>
  <c r="D103"/>
  <c r="C103"/>
  <c r="H8"/>
  <c r="I9"/>
  <c r="J9" s="1"/>
  <c r="I10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H84"/>
  <c r="I84"/>
  <c r="H149"/>
  <c r="H164"/>
  <c r="H226"/>
  <c r="L86"/>
  <c r="M86" s="1"/>
  <c r="L87"/>
  <c r="M87" s="1"/>
  <c r="L88"/>
  <c r="M88" s="1"/>
  <c r="L89"/>
  <c r="M89" s="1"/>
  <c r="L90"/>
  <c r="M90" s="1"/>
  <c r="L91"/>
  <c r="M91" s="1"/>
  <c r="L92"/>
  <c r="M92" s="1"/>
  <c r="L93"/>
  <c r="M93" s="1"/>
  <c r="L94"/>
  <c r="M94" s="1"/>
  <c r="L95"/>
  <c r="M95" s="1"/>
  <c r="L96"/>
  <c r="M96" s="1"/>
  <c r="L85"/>
  <c r="M85" s="1"/>
  <c r="G84"/>
  <c r="E84"/>
  <c r="F84"/>
  <c r="I67"/>
  <c r="J67" s="1"/>
  <c r="I68"/>
  <c r="J68" s="1"/>
  <c r="I69"/>
  <c r="J69" s="1"/>
  <c r="I70"/>
  <c r="J70" s="1"/>
  <c r="I71"/>
  <c r="J71" s="1"/>
  <c r="I72"/>
  <c r="J72" s="1"/>
  <c r="I73"/>
  <c r="J73" s="1"/>
  <c r="I74"/>
  <c r="J74" s="1"/>
  <c r="I75"/>
  <c r="J75" s="1"/>
  <c r="I76"/>
  <c r="J76" s="1"/>
  <c r="I66"/>
  <c r="I46"/>
  <c r="J46" s="1"/>
  <c r="I47"/>
  <c r="J47" s="1"/>
  <c r="I48"/>
  <c r="J48" s="1"/>
  <c r="I49"/>
  <c r="J49" s="1"/>
  <c r="I50"/>
  <c r="J50" s="1"/>
  <c r="I51"/>
  <c r="J51" s="1"/>
  <c r="I52"/>
  <c r="J52" s="1"/>
  <c r="I53"/>
  <c r="J53" s="1"/>
  <c r="I54"/>
  <c r="J54" s="1"/>
  <c r="I55"/>
  <c r="J55" s="1"/>
  <c r="I56"/>
  <c r="J56" s="1"/>
  <c r="I57"/>
  <c r="J57" s="1"/>
  <c r="I45"/>
  <c r="J45" s="1"/>
  <c r="AL24" i="1"/>
  <c r="AK24"/>
  <c r="AJ24"/>
  <c r="AI24"/>
  <c r="AH24"/>
  <c r="AG24"/>
  <c r="AD24"/>
  <c r="AC24"/>
  <c r="AB24"/>
  <c r="AA24"/>
  <c r="Z24"/>
  <c r="Y24"/>
  <c r="X24"/>
  <c r="W24"/>
  <c r="AE24"/>
  <c r="V24"/>
  <c r="U24"/>
  <c r="S24"/>
  <c r="AR24"/>
  <c r="AQ24"/>
  <c r="AP24"/>
  <c r="AO24"/>
  <c r="AN24"/>
  <c r="AM24"/>
  <c r="R24"/>
  <c r="Q24"/>
  <c r="P24"/>
  <c r="O24"/>
  <c r="G24"/>
  <c r="G25" s="1"/>
  <c r="G29" s="1"/>
  <c r="N24"/>
  <c r="M24"/>
  <c r="L24"/>
  <c r="K24"/>
  <c r="J24"/>
  <c r="I24"/>
  <c r="H24"/>
  <c r="F24"/>
  <c r="E24"/>
  <c r="AS26"/>
  <c r="AS27"/>
  <c r="AS28"/>
  <c r="AB25" i="2"/>
  <c r="AB10"/>
  <c r="AB9"/>
  <c r="AA10"/>
  <c r="AA9"/>
  <c r="K229" i="3"/>
  <c r="G226"/>
  <c r="I226"/>
  <c r="AD25" i="2"/>
  <c r="AD10"/>
  <c r="AD9"/>
  <c r="AC10"/>
  <c r="AC9"/>
  <c r="G214" i="3"/>
  <c r="H214"/>
  <c r="Z25" i="2"/>
  <c r="Z10"/>
  <c r="Z9"/>
  <c r="Y10"/>
  <c r="Y9"/>
  <c r="I194" i="3"/>
  <c r="G194"/>
  <c r="X25" i="2"/>
  <c r="X11"/>
  <c r="X10"/>
  <c r="X9"/>
  <c r="W11"/>
  <c r="W10"/>
  <c r="W9"/>
  <c r="G179" i="3"/>
  <c r="H179"/>
  <c r="V25" i="2"/>
  <c r="V12"/>
  <c r="V11"/>
  <c r="V10"/>
  <c r="V9"/>
  <c r="U12"/>
  <c r="U11"/>
  <c r="U10"/>
  <c r="U9"/>
  <c r="K168" i="3"/>
  <c r="G164"/>
  <c r="I164"/>
  <c r="B231"/>
  <c r="F226"/>
  <c r="E226"/>
  <c r="D226"/>
  <c r="C226"/>
  <c r="B219"/>
  <c r="F214"/>
  <c r="E214"/>
  <c r="D214"/>
  <c r="C214"/>
  <c r="B207"/>
  <c r="F194"/>
  <c r="E194"/>
  <c r="D194"/>
  <c r="C194"/>
  <c r="B187"/>
  <c r="F179"/>
  <c r="E179"/>
  <c r="D179"/>
  <c r="C179"/>
  <c r="B172"/>
  <c r="F164"/>
  <c r="E164"/>
  <c r="D164"/>
  <c r="T25" i="2"/>
  <c r="T12"/>
  <c r="T11"/>
  <c r="T10"/>
  <c r="T9"/>
  <c r="S12"/>
  <c r="S11"/>
  <c r="S10"/>
  <c r="S9"/>
  <c r="I149" i="3"/>
  <c r="G149"/>
  <c r="F149"/>
  <c r="E149"/>
  <c r="D149"/>
  <c r="C149"/>
  <c r="B157"/>
  <c r="R25" i="2"/>
  <c r="R9"/>
  <c r="R10"/>
  <c r="Q10"/>
  <c r="Q9"/>
  <c r="F138" i="3"/>
  <c r="P25" i="2"/>
  <c r="P11"/>
  <c r="P10"/>
  <c r="P9"/>
  <c r="O11"/>
  <c r="O10"/>
  <c r="O9"/>
  <c r="B142" i="3"/>
  <c r="B131"/>
  <c r="N25" i="2"/>
  <c r="N10"/>
  <c r="M10"/>
  <c r="N9"/>
  <c r="M9"/>
  <c r="G114" i="3"/>
  <c r="C114"/>
  <c r="B119"/>
  <c r="L25" i="2"/>
  <c r="L11"/>
  <c r="L10"/>
  <c r="L9"/>
  <c r="K11"/>
  <c r="K10"/>
  <c r="K9"/>
  <c r="B108" i="3"/>
  <c r="H25" i="2"/>
  <c r="G10"/>
  <c r="H10"/>
  <c r="G11"/>
  <c r="H11"/>
  <c r="G12"/>
  <c r="H12"/>
  <c r="G13"/>
  <c r="H13"/>
  <c r="H9"/>
  <c r="G9"/>
  <c r="H65" i="3"/>
  <c r="G65"/>
  <c r="F65"/>
  <c r="E65"/>
  <c r="D65"/>
  <c r="C65"/>
  <c r="J25" i="2"/>
  <c r="J10"/>
  <c r="J11"/>
  <c r="J12"/>
  <c r="J13"/>
  <c r="J9"/>
  <c r="I13"/>
  <c r="I12"/>
  <c r="I11"/>
  <c r="I10"/>
  <c r="I9"/>
  <c r="K84" i="3"/>
  <c r="J84"/>
  <c r="D84"/>
  <c r="C84"/>
  <c r="B97"/>
  <c r="B77"/>
  <c r="F25" i="2"/>
  <c r="F11"/>
  <c r="F10"/>
  <c r="F9"/>
  <c r="E11"/>
  <c r="E10"/>
  <c r="E9"/>
  <c r="H44" i="3"/>
  <c r="G44"/>
  <c r="F44"/>
  <c r="E44"/>
  <c r="D44"/>
  <c r="C44"/>
  <c r="B58"/>
  <c r="D25" i="2"/>
  <c r="D10"/>
  <c r="D9"/>
  <c r="C10"/>
  <c r="C9"/>
  <c r="G33" i="3"/>
  <c r="H33" s="1"/>
  <c r="G32"/>
  <c r="H32" s="1"/>
  <c r="G31"/>
  <c r="H31" s="1"/>
  <c r="G30"/>
  <c r="H30" s="1"/>
  <c r="F29"/>
  <c r="E29"/>
  <c r="D29"/>
  <c r="C29"/>
  <c r="B34"/>
  <c r="F3" i="2"/>
  <c r="F2"/>
  <c r="I30"/>
  <c r="I29"/>
  <c r="G8" i="3"/>
  <c r="F8"/>
  <c r="E8"/>
  <c r="D8"/>
  <c r="C8"/>
  <c r="B25" i="2"/>
  <c r="B21" i="3"/>
  <c r="B10" i="2"/>
  <c r="B11"/>
  <c r="B12"/>
  <c r="B13"/>
  <c r="B14"/>
  <c r="B15"/>
  <c r="B9"/>
  <c r="A9"/>
  <c r="B24" i="1"/>
  <c r="C24"/>
  <c r="E5" s="1"/>
  <c r="D19"/>
  <c r="D22"/>
  <c r="D21"/>
  <c r="D20"/>
  <c r="Y25"/>
  <c r="Y29" s="1"/>
  <c r="AQ25" l="1"/>
  <c r="AQ29" s="1"/>
  <c r="J226" i="3" s="1"/>
  <c r="AI25" i="1"/>
  <c r="AI29" s="1"/>
  <c r="V6" i="2" s="1"/>
  <c r="K25" i="1"/>
  <c r="K29" s="1"/>
  <c r="I44" i="3" s="1"/>
  <c r="H115"/>
  <c r="I115" s="1"/>
  <c r="O25" i="1"/>
  <c r="O29" s="1"/>
  <c r="Q25"/>
  <c r="Q29" s="1"/>
  <c r="AO25"/>
  <c r="AO29" s="1"/>
  <c r="AD6" i="2" s="1"/>
  <c r="AK25" i="1"/>
  <c r="AK29" s="1"/>
  <c r="I179" i="3" s="1"/>
  <c r="B232"/>
  <c r="AB27" i="2" s="1"/>
  <c r="AB8" s="1"/>
  <c r="B208" i="3"/>
  <c r="Z27" i="2" s="1"/>
  <c r="Z8" s="1"/>
  <c r="AM25" i="1"/>
  <c r="AM29" s="1"/>
  <c r="Z6" i="2" s="1"/>
  <c r="E25" i="1"/>
  <c r="E29" s="1"/>
  <c r="B6" i="2" s="1"/>
  <c r="B173" i="3"/>
  <c r="V27" i="2" s="1"/>
  <c r="V8" s="1"/>
  <c r="B158" i="3"/>
  <c r="T27" i="2" s="1"/>
  <c r="T8" s="1"/>
  <c r="AG25" i="1"/>
  <c r="AG29" s="1"/>
  <c r="T6" i="2" s="1"/>
  <c r="AA25" i="1"/>
  <c r="AA29" s="1"/>
  <c r="U25"/>
  <c r="U29" s="1"/>
  <c r="H116" i="3"/>
  <c r="I116" s="1"/>
  <c r="S25" i="1"/>
  <c r="S29" s="1"/>
  <c r="N6" i="2" s="1"/>
  <c r="H117" i="3"/>
  <c r="I117" s="1"/>
  <c r="M25" i="1"/>
  <c r="M29" s="1"/>
  <c r="H6" i="2" s="1"/>
  <c r="W25" i="1"/>
  <c r="W29" s="1"/>
  <c r="R6" i="2"/>
  <c r="D6"/>
  <c r="AS24" i="1"/>
  <c r="I25"/>
  <c r="I29" s="1"/>
  <c r="AC25"/>
  <c r="AC29" s="1"/>
  <c r="P6" i="2" s="1"/>
  <c r="X26"/>
  <c r="T26"/>
  <c r="N26"/>
  <c r="R26"/>
  <c r="V26"/>
  <c r="D26"/>
  <c r="J26"/>
  <c r="H127" i="3"/>
  <c r="B132" s="1"/>
  <c r="P27" i="2" s="1"/>
  <c r="P8" s="1"/>
  <c r="B26"/>
  <c r="AB6"/>
  <c r="J164" i="3"/>
  <c r="F6" i="2"/>
  <c r="F26"/>
  <c r="H26"/>
  <c r="L26"/>
  <c r="E6" i="1"/>
  <c r="E9" s="1"/>
  <c r="B109" i="3"/>
  <c r="L27" i="2" s="1"/>
  <c r="L8" s="1"/>
  <c r="D24" i="1"/>
  <c r="P26" i="2"/>
  <c r="AB26"/>
  <c r="B143" i="3"/>
  <c r="R27" i="2" s="1"/>
  <c r="R8" s="1"/>
  <c r="Z26"/>
  <c r="AD26"/>
  <c r="B98" i="3"/>
  <c r="J27" i="2" s="1"/>
  <c r="J8" s="1"/>
  <c r="B35" i="3"/>
  <c r="D27" i="2" s="1"/>
  <c r="D8" s="1"/>
  <c r="B59" i="3"/>
  <c r="F27" i="2" s="1"/>
  <c r="F8" s="1"/>
  <c r="J180" i="3"/>
  <c r="B188" s="1"/>
  <c r="X27" i="2" s="1"/>
  <c r="X8" s="1"/>
  <c r="J215" i="3"/>
  <c r="B220" s="1"/>
  <c r="AD27" i="2" s="1"/>
  <c r="AD8" s="1"/>
  <c r="J66" i="3"/>
  <c r="B78" s="1"/>
  <c r="H27" i="2" s="1"/>
  <c r="H8" s="1"/>
  <c r="J10" i="3"/>
  <c r="B22" s="1"/>
  <c r="B27" i="2" s="1"/>
  <c r="G29" i="3"/>
  <c r="AD7" i="2" l="1"/>
  <c r="I214" i="3"/>
  <c r="L84"/>
  <c r="L103"/>
  <c r="L6" i="2"/>
  <c r="L7" s="1"/>
  <c r="AB7"/>
  <c r="J194" i="3"/>
  <c r="H7" i="2"/>
  <c r="F7"/>
  <c r="J149" i="3"/>
  <c r="Z7" i="2"/>
  <c r="X6"/>
  <c r="X7" s="1"/>
  <c r="B120" i="3"/>
  <c r="N27" i="2" s="1"/>
  <c r="N8" s="1"/>
  <c r="N7" s="1"/>
  <c r="T7"/>
  <c r="R7"/>
  <c r="H114" i="3"/>
  <c r="I65"/>
  <c r="J6" i="2"/>
  <c r="J7" s="1"/>
  <c r="AS25" i="1"/>
  <c r="AS29" s="1"/>
  <c r="AS30" s="1"/>
  <c r="G138" i="3"/>
  <c r="D7" i="2"/>
  <c r="G126" i="3"/>
  <c r="P7" i="2"/>
  <c r="V7"/>
  <c r="C29"/>
  <c r="K29" s="1"/>
  <c r="I8" i="3"/>
  <c r="B8" i="2"/>
  <c r="B7" s="1"/>
  <c r="C30" l="1"/>
  <c r="K30" s="1"/>
</calcChain>
</file>

<file path=xl/sharedStrings.xml><?xml version="1.0" encoding="utf-8"?>
<sst xmlns="http://schemas.openxmlformats.org/spreadsheetml/2006/main" count="450" uniqueCount="87">
  <si>
    <t>6ème</t>
  </si>
  <si>
    <t>Niveau</t>
  </si>
  <si>
    <t>Nb élèves sur le niveau</t>
  </si>
  <si>
    <t>Nb de classes</t>
  </si>
  <si>
    <t>Moy élèves classe</t>
  </si>
  <si>
    <t>Français</t>
  </si>
  <si>
    <t>5ème</t>
  </si>
  <si>
    <t>4ème</t>
  </si>
  <si>
    <t>3ème</t>
  </si>
  <si>
    <t>Math</t>
  </si>
  <si>
    <t>Histoire-Géo</t>
  </si>
  <si>
    <t>LV1 Anglais</t>
  </si>
  <si>
    <t>LV1 bis Italien</t>
  </si>
  <si>
    <t>LV2 Italien</t>
  </si>
  <si>
    <t>LV2 Espagnol</t>
  </si>
  <si>
    <t>SVT</t>
  </si>
  <si>
    <t>Sc Physique</t>
  </si>
  <si>
    <t>EPS</t>
  </si>
  <si>
    <t>Technologie</t>
  </si>
  <si>
    <t>Arts Plastiques</t>
  </si>
  <si>
    <t>Education musicale</t>
  </si>
  <si>
    <t>Aides diverses</t>
  </si>
  <si>
    <t>Latin</t>
  </si>
  <si>
    <t>Total</t>
  </si>
  <si>
    <t>Totaux</t>
  </si>
  <si>
    <t>Anglais</t>
  </si>
  <si>
    <t>BMP</t>
  </si>
  <si>
    <t>Espagnol</t>
  </si>
  <si>
    <t>Italien</t>
  </si>
  <si>
    <t>Niçois</t>
  </si>
  <si>
    <t>HSA</t>
  </si>
  <si>
    <t>SEGPA</t>
  </si>
  <si>
    <t>UNSS</t>
  </si>
  <si>
    <t>Reste</t>
  </si>
  <si>
    <t>LV1 Allemand</t>
  </si>
  <si>
    <t>LV1 bis Allemand</t>
  </si>
  <si>
    <t>LV2 Allemand</t>
  </si>
  <si>
    <t>Nb Gr.</t>
  </si>
  <si>
    <t>6è</t>
  </si>
  <si>
    <t>5è</t>
  </si>
  <si>
    <t>4è</t>
  </si>
  <si>
    <t>3è</t>
  </si>
  <si>
    <t>Grec</t>
  </si>
  <si>
    <t>Etablissement :</t>
  </si>
  <si>
    <t>Rentrée scolaire :</t>
  </si>
  <si>
    <t>Besoins</t>
  </si>
  <si>
    <t>Apport</t>
  </si>
  <si>
    <t>Prof1</t>
  </si>
  <si>
    <t>Latin et Grec</t>
  </si>
  <si>
    <t>Histoire Géo</t>
  </si>
  <si>
    <t>Allemand</t>
  </si>
  <si>
    <t>Physique</t>
  </si>
  <si>
    <t>Ed Musicale</t>
  </si>
  <si>
    <t>LV2 Anglais</t>
  </si>
  <si>
    <t>HP</t>
  </si>
  <si>
    <t>Total HP</t>
  </si>
  <si>
    <t>Total HS</t>
  </si>
  <si>
    <t>DGH Attribuée</t>
  </si>
  <si>
    <t>Dotation HP</t>
  </si>
  <si>
    <t>Dotation HS</t>
  </si>
  <si>
    <t>HS</t>
  </si>
  <si>
    <t>Aides</t>
  </si>
  <si>
    <t>Niveaux</t>
  </si>
  <si>
    <t>Services</t>
  </si>
  <si>
    <t>Quotité ou HP</t>
  </si>
  <si>
    <t>Classes à répartir</t>
  </si>
  <si>
    <t>Heures à répartir</t>
  </si>
  <si>
    <t>Labos</t>
  </si>
  <si>
    <t>Latin - Grec</t>
  </si>
  <si>
    <t>Histoire  Géo</t>
  </si>
  <si>
    <t>Arts plastiques</t>
  </si>
  <si>
    <t>Dédoublement</t>
  </si>
  <si>
    <t>Heures Statutaires-UNSS</t>
  </si>
  <si>
    <t>Dotation de base</t>
  </si>
  <si>
    <t>Marge</t>
  </si>
  <si>
    <t>Heures statutaires</t>
  </si>
  <si>
    <t>Données de structure</t>
  </si>
  <si>
    <t>Enseignements communs et complémentaires (EPI,AP)</t>
  </si>
  <si>
    <t>Enseignements de complément</t>
  </si>
  <si>
    <t>Chorale</t>
  </si>
  <si>
    <t>Niveaux LV1</t>
  </si>
  <si>
    <t>Niveaux LV2</t>
  </si>
  <si>
    <t>Bis</t>
  </si>
  <si>
    <t>Heures</t>
  </si>
  <si>
    <t>Niveaux LR</t>
  </si>
  <si>
    <t>LR Niçois</t>
  </si>
  <si>
    <t>A compléter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</si>
</sst>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sz val="9"/>
      <name val="Arial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2" fillId="2" borderId="1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3" fillId="0" borderId="3" xfId="0" applyFont="1" applyBorder="1"/>
    <xf numFmtId="0" fontId="0" fillId="0" borderId="3" xfId="0" applyBorder="1"/>
    <xf numFmtId="0" fontId="2" fillId="0" borderId="1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2" borderId="0" xfId="0" applyFill="1"/>
    <xf numFmtId="0" fontId="4" fillId="0" borderId="0" xfId="0" applyFont="1"/>
    <xf numFmtId="0" fontId="4" fillId="0" borderId="9" xfId="0" applyFont="1" applyBorder="1"/>
    <xf numFmtId="0" fontId="4" fillId="3" borderId="9" xfId="0" applyFont="1" applyFill="1" applyBorder="1"/>
    <xf numFmtId="0" fontId="4" fillId="0" borderId="3" xfId="0" applyFont="1" applyBorder="1"/>
    <xf numFmtId="0" fontId="2" fillId="0" borderId="10" xfId="0" applyFont="1" applyBorder="1" applyAlignment="1">
      <alignment horizontal="center"/>
    </xf>
    <xf numFmtId="164" fontId="0" fillId="0" borderId="0" xfId="0" applyNumberFormat="1"/>
    <xf numFmtId="164" fontId="2" fillId="3" borderId="3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/>
    <xf numFmtId="164" fontId="2" fillId="0" borderId="7" xfId="0" applyNumberFormat="1" applyFont="1" applyBorder="1"/>
    <xf numFmtId="0" fontId="2" fillId="3" borderId="0" xfId="0" applyFont="1" applyFill="1" applyBorder="1" applyAlignment="1">
      <alignment horizontal="center"/>
    </xf>
    <xf numFmtId="0" fontId="2" fillId="3" borderId="10" xfId="0" applyFont="1" applyFill="1" applyBorder="1"/>
    <xf numFmtId="0" fontId="2" fillId="0" borderId="3" xfId="0" applyFont="1" applyBorder="1" applyAlignment="1">
      <alignment horizontal="center" vertical="center" wrapText="1"/>
    </xf>
    <xf numFmtId="0" fontId="1" fillId="4" borderId="0" xfId="0" applyFont="1" applyFill="1"/>
    <xf numFmtId="0" fontId="2" fillId="0" borderId="0" xfId="0" applyFont="1" applyBorder="1" applyAlignment="1">
      <alignment horizontal="center"/>
    </xf>
    <xf numFmtId="164" fontId="2" fillId="0" borderId="6" xfId="0" applyNumberFormat="1" applyFont="1" applyBorder="1"/>
    <xf numFmtId="0" fontId="0" fillId="0" borderId="11" xfId="0" applyBorder="1"/>
    <xf numFmtId="0" fontId="0" fillId="5" borderId="8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0" borderId="0" xfId="0" applyFill="1"/>
    <xf numFmtId="0" fontId="3" fillId="0" borderId="3" xfId="0" applyFont="1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 applyAlignmen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5" fillId="0" borderId="0" xfId="0" applyFont="1" applyBorder="1" applyAlignment="1"/>
    <xf numFmtId="0" fontId="2" fillId="5" borderId="21" xfId="0" applyFont="1" applyFill="1" applyBorder="1"/>
    <xf numFmtId="0" fontId="6" fillId="6" borderId="3" xfId="0" applyFont="1" applyFill="1" applyBorder="1"/>
    <xf numFmtId="0" fontId="3" fillId="0" borderId="0" xfId="0" applyFont="1"/>
    <xf numFmtId="0" fontId="0" fillId="0" borderId="3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22" xfId="0" applyBorder="1"/>
    <xf numFmtId="0" fontId="0" fillId="0" borderId="23" xfId="0" applyBorder="1"/>
    <xf numFmtId="0" fontId="3" fillId="0" borderId="22" xfId="0" applyFont="1" applyBorder="1"/>
    <xf numFmtId="0" fontId="3" fillId="0" borderId="23" xfId="0" applyFont="1" applyBorder="1"/>
    <xf numFmtId="0" fontId="3" fillId="0" borderId="18" xfId="0" applyFont="1" applyBorder="1"/>
    <xf numFmtId="0" fontId="3" fillId="0" borderId="14" xfId="0" applyFont="1" applyBorder="1"/>
    <xf numFmtId="0" fontId="7" fillId="0" borderId="24" xfId="0" applyFont="1" applyBorder="1"/>
    <xf numFmtId="0" fontId="10" fillId="0" borderId="17" xfId="0" applyFont="1" applyBorder="1"/>
    <xf numFmtId="0" fontId="10" fillId="0" borderId="13" xfId="0" applyFont="1" applyBorder="1"/>
    <xf numFmtId="0" fontId="10" fillId="0" borderId="18" xfId="0" applyFont="1" applyBorder="1"/>
    <xf numFmtId="0" fontId="10" fillId="0" borderId="14" xfId="0" applyFont="1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2" fillId="4" borderId="2" xfId="0" applyFont="1" applyFill="1" applyBorder="1" applyProtection="1">
      <protection locked="0"/>
    </xf>
    <xf numFmtId="0" fontId="2" fillId="4" borderId="10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4" borderId="2" xfId="0" quotePrefix="1" applyFont="1" applyFill="1" applyBorder="1" applyProtection="1">
      <protection locked="0"/>
    </xf>
    <xf numFmtId="0" fontId="2" fillId="4" borderId="3" xfId="0" applyFont="1" applyFill="1" applyBorder="1" applyAlignment="1" applyProtection="1">
      <alignment vertical="center"/>
      <protection locked="0"/>
    </xf>
    <xf numFmtId="0" fontId="0" fillId="8" borderId="3" xfId="0" applyFill="1" applyBorder="1" applyProtection="1">
      <protection locked="0"/>
    </xf>
    <xf numFmtId="0" fontId="0" fillId="8" borderId="23" xfId="0" applyFill="1" applyBorder="1" applyProtection="1">
      <protection locked="0"/>
    </xf>
    <xf numFmtId="0" fontId="7" fillId="8" borderId="22" xfId="0" applyFont="1" applyFill="1" applyBorder="1" applyProtection="1">
      <protection locked="0"/>
    </xf>
    <xf numFmtId="0" fontId="0" fillId="8" borderId="22" xfId="0" applyFill="1" applyBorder="1" applyProtection="1">
      <protection locked="0"/>
    </xf>
    <xf numFmtId="0" fontId="0" fillId="8" borderId="26" xfId="0" applyFill="1" applyBorder="1" applyProtection="1">
      <protection locked="0"/>
    </xf>
    <xf numFmtId="0" fontId="0" fillId="8" borderId="27" xfId="0" applyFill="1" applyBorder="1" applyProtection="1">
      <protection locked="0"/>
    </xf>
    <xf numFmtId="0" fontId="0" fillId="8" borderId="31" xfId="0" applyFill="1" applyBorder="1" applyProtection="1">
      <protection locked="0"/>
    </xf>
    <xf numFmtId="0" fontId="0" fillId="8" borderId="32" xfId="0" applyFill="1" applyBorder="1" applyProtection="1">
      <protection locked="0"/>
    </xf>
    <xf numFmtId="0" fontId="0" fillId="8" borderId="18" xfId="0" applyFill="1" applyBorder="1" applyProtection="1">
      <protection locked="0"/>
    </xf>
    <xf numFmtId="0" fontId="0" fillId="8" borderId="33" xfId="0" applyFill="1" applyBorder="1" applyProtection="1">
      <protection locked="0"/>
    </xf>
    <xf numFmtId="0" fontId="0" fillId="8" borderId="14" xfId="0" applyFill="1" applyBorder="1" applyProtection="1">
      <protection locked="0"/>
    </xf>
    <xf numFmtId="0" fontId="0" fillId="8" borderId="34" xfId="0" applyFill="1" applyBorder="1" applyProtection="1">
      <protection locked="0"/>
    </xf>
    <xf numFmtId="0" fontId="0" fillId="8" borderId="28" xfId="0" applyFill="1" applyBorder="1" applyProtection="1">
      <protection locked="0"/>
    </xf>
    <xf numFmtId="0" fontId="0" fillId="8" borderId="35" xfId="0" applyFill="1" applyBorder="1" applyProtection="1">
      <protection locked="0"/>
    </xf>
    <xf numFmtId="0" fontId="7" fillId="8" borderId="3" xfId="0" applyFont="1" applyFill="1" applyBorder="1" applyProtection="1">
      <protection locked="0"/>
    </xf>
    <xf numFmtId="0" fontId="0" fillId="8" borderId="25" xfId="0" applyFill="1" applyBorder="1" applyProtection="1">
      <protection locked="0"/>
    </xf>
    <xf numFmtId="0" fontId="0" fillId="8" borderId="36" xfId="0" applyFill="1" applyBorder="1" applyProtection="1">
      <protection locked="0"/>
    </xf>
    <xf numFmtId="0" fontId="0" fillId="0" borderId="0" xfId="0" applyProtection="1">
      <protection locked="0"/>
    </xf>
    <xf numFmtId="16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2" fillId="9" borderId="1" xfId="0" applyFont="1" applyFill="1" applyBorder="1"/>
    <xf numFmtId="0" fontId="2" fillId="10" borderId="2" xfId="0" applyFont="1" applyFill="1" applyBorder="1" applyProtection="1"/>
    <xf numFmtId="0" fontId="2" fillId="0" borderId="1" xfId="0" applyFont="1" applyBorder="1" applyAlignment="1">
      <alignment vertical="center" textRotation="90" wrapText="1"/>
    </xf>
    <xf numFmtId="0" fontId="2" fillId="0" borderId="2" xfId="0" applyFont="1" applyBorder="1" applyAlignment="1">
      <alignment vertical="center" textRotation="90" wrapText="1"/>
    </xf>
    <xf numFmtId="0" fontId="7" fillId="0" borderId="0" xfId="0" applyFont="1"/>
    <xf numFmtId="0" fontId="0" fillId="9" borderId="0" xfId="0" applyFill="1"/>
    <xf numFmtId="0" fontId="0" fillId="11" borderId="0" xfId="0" applyFill="1"/>
    <xf numFmtId="0" fontId="0" fillId="2" borderId="21" xfId="0" applyFill="1" applyBorder="1"/>
    <xf numFmtId="0" fontId="0" fillId="2" borderId="37" xfId="0" applyFill="1" applyBorder="1"/>
    <xf numFmtId="0" fontId="0" fillId="10" borderId="38" xfId="0" applyFill="1" applyBorder="1"/>
    <xf numFmtId="0" fontId="2" fillId="11" borderId="2" xfId="0" applyFont="1" applyFill="1" applyBorder="1" applyProtection="1">
      <protection locked="0"/>
    </xf>
    <xf numFmtId="0" fontId="2" fillId="11" borderId="3" xfId="0" applyFont="1" applyFill="1" applyBorder="1" applyAlignment="1" applyProtection="1">
      <alignment horizontal="center" vertical="center" wrapText="1"/>
      <protection locked="0"/>
    </xf>
    <xf numFmtId="0" fontId="2" fillId="11" borderId="3" xfId="0" applyFont="1" applyFill="1" applyBorder="1" applyAlignment="1" applyProtection="1">
      <alignment horizontal="center" vertical="center"/>
      <protection locked="0"/>
    </xf>
    <xf numFmtId="0" fontId="0" fillId="11" borderId="37" xfId="0" applyFill="1" applyBorder="1"/>
    <xf numFmtId="0" fontId="0" fillId="11" borderId="39" xfId="0" applyFill="1" applyBorder="1"/>
    <xf numFmtId="0" fontId="2" fillId="9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textRotation="90" wrapText="1"/>
    </xf>
    <xf numFmtId="0" fontId="2" fillId="9" borderId="2" xfId="0" applyFont="1" applyFill="1" applyBorder="1" applyAlignment="1">
      <alignment vertical="center" textRotation="90" wrapText="1"/>
    </xf>
    <xf numFmtId="0" fontId="7" fillId="0" borderId="25" xfId="0" applyFont="1" applyBorder="1" applyAlignment="1"/>
    <xf numFmtId="0" fontId="3" fillId="0" borderId="27" xfId="0" applyFont="1" applyBorder="1"/>
    <xf numFmtId="0" fontId="3" fillId="0" borderId="31" xfId="0" applyFont="1" applyBorder="1"/>
    <xf numFmtId="0" fontId="3" fillId="0" borderId="41" xfId="0" applyFont="1" applyBorder="1"/>
    <xf numFmtId="0" fontId="3" fillId="0" borderId="20" xfId="0" applyFont="1" applyBorder="1"/>
    <xf numFmtId="0" fontId="0" fillId="8" borderId="41" xfId="0" applyFill="1" applyBorder="1" applyProtection="1">
      <protection locked="0"/>
    </xf>
    <xf numFmtId="0" fontId="0" fillId="8" borderId="20" xfId="0" applyFill="1" applyBorder="1" applyProtection="1">
      <protection locked="0"/>
    </xf>
    <xf numFmtId="0" fontId="0" fillId="0" borderId="41" xfId="0" applyBorder="1"/>
    <xf numFmtId="0" fontId="7" fillId="0" borderId="41" xfId="0" applyFont="1" applyBorder="1" applyAlignment="1"/>
    <xf numFmtId="0" fontId="0" fillId="0" borderId="21" xfId="0" applyBorder="1" applyAlignment="1">
      <alignment horizontal="center"/>
    </xf>
    <xf numFmtId="0" fontId="7" fillId="0" borderId="18" xfId="0" applyFont="1" applyBorder="1"/>
    <xf numFmtId="0" fontId="0" fillId="0" borderId="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40" xfId="0" applyBorder="1" applyAlignment="1"/>
    <xf numFmtId="0" fontId="0" fillId="0" borderId="27" xfId="0" applyBorder="1" applyAlignment="1"/>
    <xf numFmtId="0" fontId="2" fillId="7" borderId="4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8" borderId="3" xfId="0" applyFont="1" applyFill="1" applyBorder="1" applyAlignment="1" applyProtection="1">
      <alignment horizontal="center"/>
      <protection locked="0"/>
    </xf>
    <xf numFmtId="0" fontId="2" fillId="8" borderId="4" xfId="0" applyFont="1" applyFill="1" applyBorder="1" applyAlignment="1" applyProtection="1">
      <alignment horizontal="center"/>
      <protection locked="0"/>
    </xf>
    <xf numFmtId="0" fontId="2" fillId="8" borderId="7" xfId="0" applyFont="1" applyFill="1" applyBorder="1" applyAlignment="1" applyProtection="1">
      <alignment horizontal="center"/>
      <protection locked="0"/>
    </xf>
    <xf numFmtId="0" fontId="6" fillId="10" borderId="1" xfId="0" applyFont="1" applyFill="1" applyBorder="1" applyAlignment="1" applyProtection="1">
      <alignment horizontal="center"/>
    </xf>
    <xf numFmtId="0" fontId="6" fillId="10" borderId="2" xfId="0" applyFont="1" applyFill="1" applyBorder="1" applyAlignment="1" applyProtection="1">
      <alignment horizontal="center"/>
    </xf>
    <xf numFmtId="0" fontId="2" fillId="8" borderId="3" xfId="0" applyFont="1" applyFill="1" applyBorder="1" applyAlignment="1" applyProtection="1">
      <alignment horizontal="center"/>
      <protection locked="0"/>
    </xf>
    <xf numFmtId="0" fontId="2" fillId="0" borderId="4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9" borderId="26" xfId="0" applyFont="1" applyFill="1" applyBorder="1" applyAlignment="1">
      <alignment horizontal="center" vertical="center" wrapText="1"/>
    </xf>
    <xf numFmtId="0" fontId="2" fillId="9" borderId="28" xfId="0" applyFont="1" applyFill="1" applyBorder="1" applyAlignment="1">
      <alignment horizontal="center" vertical="center" wrapText="1"/>
    </xf>
    <xf numFmtId="0" fontId="2" fillId="11" borderId="26" xfId="0" applyFont="1" applyFill="1" applyBorder="1" applyAlignment="1" applyProtection="1">
      <alignment horizontal="center" vertical="center" wrapText="1"/>
      <protection locked="0"/>
    </xf>
    <xf numFmtId="0" fontId="2" fillId="11" borderId="28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46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textRotation="90"/>
    </xf>
    <xf numFmtId="0" fontId="4" fillId="0" borderId="9" xfId="0" applyFont="1" applyBorder="1" applyAlignment="1">
      <alignment horizontal="center" textRotation="90"/>
    </xf>
    <xf numFmtId="0" fontId="4" fillId="0" borderId="12" xfId="0" applyFont="1" applyBorder="1" applyAlignment="1">
      <alignment horizontal="center" textRotation="90"/>
    </xf>
    <xf numFmtId="0" fontId="2" fillId="0" borderId="26" xfId="0" applyFont="1" applyBorder="1" applyAlignment="1">
      <alignment horizontal="center" vertical="center" textRotation="90" wrapText="1"/>
    </xf>
    <xf numFmtId="0" fontId="2" fillId="0" borderId="28" xfId="0" applyFont="1" applyBorder="1" applyAlignment="1">
      <alignment horizontal="center" vertical="center" textRotation="90" wrapText="1"/>
    </xf>
    <xf numFmtId="0" fontId="2" fillId="9" borderId="1" xfId="0" applyFont="1" applyFill="1" applyBorder="1" applyAlignment="1">
      <alignment horizontal="center" vertical="center" textRotation="90" wrapText="1"/>
    </xf>
    <xf numFmtId="0" fontId="2" fillId="9" borderId="2" xfId="0" applyFont="1" applyFill="1" applyBorder="1" applyAlignment="1">
      <alignment horizontal="center" vertical="center" textRotation="90" wrapText="1"/>
    </xf>
    <xf numFmtId="0" fontId="2" fillId="9" borderId="4" xfId="0" applyFont="1" applyFill="1" applyBorder="1" applyAlignment="1">
      <alignment horizontal="center" vertical="center" textRotation="90" wrapText="1"/>
    </xf>
    <xf numFmtId="0" fontId="2" fillId="9" borderId="7" xfId="0" applyFont="1" applyFill="1" applyBorder="1" applyAlignment="1">
      <alignment horizontal="center" vertical="center" textRotation="90" wrapText="1"/>
    </xf>
    <xf numFmtId="0" fontId="2" fillId="9" borderId="5" xfId="0" applyFont="1" applyFill="1" applyBorder="1" applyAlignment="1">
      <alignment horizontal="center" vertical="center" textRotation="90" wrapText="1"/>
    </xf>
    <xf numFmtId="0" fontId="2" fillId="9" borderId="46" xfId="0" applyFont="1" applyFill="1" applyBorder="1" applyAlignment="1">
      <alignment horizontal="center" vertical="center" textRotation="90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textRotation="90"/>
    </xf>
    <xf numFmtId="0" fontId="2" fillId="9" borderId="2" xfId="0" applyFont="1" applyFill="1" applyBorder="1" applyAlignment="1">
      <alignment horizontal="center" vertical="center" textRotation="90"/>
    </xf>
    <xf numFmtId="0" fontId="2" fillId="9" borderId="4" xfId="0" applyFont="1" applyFill="1" applyBorder="1" applyAlignment="1">
      <alignment horizontal="center" vertical="center" textRotation="90"/>
    </xf>
    <xf numFmtId="0" fontId="2" fillId="9" borderId="7" xfId="0" applyFont="1" applyFill="1" applyBorder="1" applyAlignment="1">
      <alignment horizontal="center" vertical="center" textRotation="90"/>
    </xf>
    <xf numFmtId="0" fontId="2" fillId="9" borderId="5" xfId="0" applyFont="1" applyFill="1" applyBorder="1" applyAlignment="1">
      <alignment horizontal="center" vertical="center" textRotation="90"/>
    </xf>
    <xf numFmtId="0" fontId="2" fillId="9" borderId="46" xfId="0" applyFont="1" applyFill="1" applyBorder="1" applyAlignment="1">
      <alignment horizontal="center" vertical="center" textRotation="90"/>
    </xf>
    <xf numFmtId="0" fontId="2" fillId="0" borderId="8" xfId="0" applyFont="1" applyBorder="1" applyAlignment="1">
      <alignment horizontal="center" textRotation="90" wrapText="1"/>
    </xf>
    <xf numFmtId="0" fontId="2" fillId="0" borderId="9" xfId="0" applyFont="1" applyBorder="1" applyAlignment="1">
      <alignment horizontal="center" textRotation="90" wrapText="1"/>
    </xf>
    <xf numFmtId="0" fontId="2" fillId="0" borderId="12" xfId="0" applyFont="1" applyBorder="1" applyAlignment="1">
      <alignment horizontal="center" textRotation="90" wrapText="1"/>
    </xf>
    <xf numFmtId="164" fontId="2" fillId="0" borderId="8" xfId="0" applyNumberFormat="1" applyFont="1" applyBorder="1" applyAlignment="1">
      <alignment horizontal="center" textRotation="90" wrapText="1"/>
    </xf>
    <xf numFmtId="164" fontId="2" fillId="0" borderId="9" xfId="0" applyNumberFormat="1" applyFont="1" applyBorder="1" applyAlignment="1">
      <alignment horizontal="center" textRotation="90" wrapText="1"/>
    </xf>
    <xf numFmtId="164" fontId="2" fillId="0" borderId="12" xfId="0" applyNumberFormat="1" applyFont="1" applyBorder="1" applyAlignment="1">
      <alignment horizontal="center" textRotation="90" wrapText="1"/>
    </xf>
    <xf numFmtId="0" fontId="2" fillId="9" borderId="26" xfId="0" applyFont="1" applyFill="1" applyBorder="1" applyAlignment="1">
      <alignment horizontal="center" vertical="center" textRotation="90" wrapText="1"/>
    </xf>
    <xf numFmtId="0" fontId="2" fillId="9" borderId="28" xfId="0" applyFont="1" applyFill="1" applyBorder="1" applyAlignment="1">
      <alignment horizontal="center" vertical="center" textRotation="90" wrapText="1"/>
    </xf>
    <xf numFmtId="0" fontId="7" fillId="0" borderId="25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2" fontId="8" fillId="0" borderId="49" xfId="0" applyNumberFormat="1" applyFont="1" applyBorder="1" applyAlignment="1">
      <alignment horizontal="center" vertical="center" textRotation="45"/>
    </xf>
    <xf numFmtId="2" fontId="8" fillId="0" borderId="50" xfId="0" applyNumberFormat="1" applyFont="1" applyBorder="1" applyAlignment="1">
      <alignment horizontal="center" vertical="center" textRotation="45"/>
    </xf>
    <xf numFmtId="0" fontId="3" fillId="0" borderId="4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 textRotation="45"/>
    </xf>
    <xf numFmtId="2" fontId="9" fillId="0" borderId="37" xfId="0" applyNumberFormat="1" applyFont="1" applyBorder="1" applyAlignment="1">
      <alignment horizontal="center" vertical="center" textRotation="45"/>
    </xf>
    <xf numFmtId="2" fontId="9" fillId="0" borderId="53" xfId="0" applyNumberFormat="1" applyFont="1" applyBorder="1" applyAlignment="1">
      <alignment horizontal="center" vertical="center" textRotation="45"/>
    </xf>
    <xf numFmtId="0" fontId="3" fillId="0" borderId="49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2" fontId="9" fillId="0" borderId="54" xfId="0" applyNumberFormat="1" applyFont="1" applyBorder="1" applyAlignment="1">
      <alignment horizontal="center" vertical="center" textRotation="45"/>
    </xf>
    <xf numFmtId="2" fontId="9" fillId="0" borderId="30" xfId="0" applyNumberFormat="1" applyFont="1" applyBorder="1" applyAlignment="1">
      <alignment horizontal="center" vertical="center" textRotation="45"/>
    </xf>
    <xf numFmtId="2" fontId="9" fillId="0" borderId="55" xfId="0" applyNumberFormat="1" applyFont="1" applyBorder="1" applyAlignment="1">
      <alignment horizontal="center" vertical="center" textRotation="45"/>
    </xf>
    <xf numFmtId="2" fontId="8" fillId="0" borderId="17" xfId="0" applyNumberFormat="1" applyFont="1" applyBorder="1" applyAlignment="1">
      <alignment horizontal="center" vertical="center" textRotation="45"/>
    </xf>
    <xf numFmtId="2" fontId="8" fillId="0" borderId="22" xfId="0" applyNumberFormat="1" applyFont="1" applyBorder="1" applyAlignment="1">
      <alignment horizontal="center" vertical="center" textRotation="45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2" fontId="8" fillId="0" borderId="47" xfId="0" applyNumberFormat="1" applyFont="1" applyBorder="1" applyAlignment="1">
      <alignment horizontal="center" vertical="center" textRotation="45"/>
    </xf>
    <xf numFmtId="2" fontId="8" fillId="0" borderId="12" xfId="0" applyNumberFormat="1" applyFont="1" applyBorder="1" applyAlignment="1">
      <alignment horizontal="center" vertical="center" textRotation="45"/>
    </xf>
    <xf numFmtId="0" fontId="3" fillId="0" borderId="5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2" fontId="8" fillId="0" borderId="48" xfId="0" applyNumberFormat="1" applyFont="1" applyBorder="1" applyAlignment="1">
      <alignment horizontal="center" vertical="center" textRotation="45"/>
    </xf>
    <xf numFmtId="2" fontId="8" fillId="0" borderId="46" xfId="0" applyNumberFormat="1" applyFont="1" applyBorder="1" applyAlignment="1">
      <alignment horizontal="center" vertical="center" textRotation="45"/>
    </xf>
    <xf numFmtId="2" fontId="8" fillId="0" borderId="21" xfId="0" applyNumberFormat="1" applyFont="1" applyBorder="1" applyAlignment="1">
      <alignment horizontal="center" vertical="center" textRotation="45"/>
    </xf>
    <xf numFmtId="2" fontId="8" fillId="0" borderId="53" xfId="0" applyNumberFormat="1" applyFont="1" applyBorder="1" applyAlignment="1">
      <alignment horizontal="center" vertical="center" textRotation="45"/>
    </xf>
    <xf numFmtId="0" fontId="3" fillId="0" borderId="2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57" xfId="0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2" fontId="8" fillId="0" borderId="42" xfId="0" applyNumberFormat="1" applyFont="1" applyBorder="1" applyAlignment="1">
      <alignment horizontal="center" vertical="center" textRotation="45"/>
    </xf>
    <xf numFmtId="2" fontId="8" fillId="0" borderId="25" xfId="0" applyNumberFormat="1" applyFont="1" applyBorder="1" applyAlignment="1">
      <alignment horizontal="center" vertical="center" textRotation="45"/>
    </xf>
    <xf numFmtId="0" fontId="5" fillId="0" borderId="40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1" fillId="0" borderId="54" xfId="0" applyNumberFormat="1" applyFont="1" applyBorder="1" applyAlignment="1">
      <alignment horizontal="center" vertical="center" wrapText="1"/>
    </xf>
    <xf numFmtId="0" fontId="11" fillId="0" borderId="30" xfId="0" applyNumberFormat="1" applyFont="1" applyBorder="1" applyAlignment="1">
      <alignment horizontal="center" vertical="center" wrapText="1"/>
    </xf>
    <xf numFmtId="0" fontId="11" fillId="0" borderId="55" xfId="0" applyNumberFormat="1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3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133350</xdr:rowOff>
    </xdr:from>
    <xdr:to>
      <xdr:col>3</xdr:col>
      <xdr:colOff>85725</xdr:colOff>
      <xdr:row>4</xdr:row>
      <xdr:rowOff>95250</xdr:rowOff>
    </xdr:to>
    <xdr:pic>
      <xdr:nvPicPr>
        <xdr:cNvPr id="1079" name="Picture 2" descr="snes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33350"/>
          <a:ext cx="10382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0</xdr:col>
      <xdr:colOff>1000125</xdr:colOff>
      <xdr:row>3</xdr:row>
      <xdr:rowOff>152400</xdr:rowOff>
    </xdr:to>
    <xdr:pic>
      <xdr:nvPicPr>
        <xdr:cNvPr id="3255" name="Picture 1" descr="snes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"/>
          <a:ext cx="10001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1</xdr:col>
      <xdr:colOff>314325</xdr:colOff>
      <xdr:row>3</xdr:row>
      <xdr:rowOff>152400</xdr:rowOff>
    </xdr:to>
    <xdr:pic>
      <xdr:nvPicPr>
        <xdr:cNvPr id="2101" name="Picture 1" descr="snes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0"/>
          <a:ext cx="10382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S32"/>
  <sheetViews>
    <sheetView tabSelected="1" topLeftCell="A8" workbookViewId="0">
      <pane xSplit="4" topLeftCell="U1" activePane="topRight" state="frozen"/>
      <selection activeCell="C21" sqref="C21"/>
      <selection pane="topRight" activeCell="B19" sqref="B19:C22"/>
    </sheetView>
  </sheetViews>
  <sheetFormatPr baseColWidth="10" defaultRowHeight="12.75"/>
  <cols>
    <col min="1" max="1" width="6.42578125" customWidth="1"/>
    <col min="2" max="2" width="6" customWidth="1"/>
    <col min="3" max="3" width="3.85546875" customWidth="1"/>
    <col min="4" max="4" width="6.42578125" style="21" customWidth="1"/>
    <col min="5" max="5" width="5.140625" customWidth="1"/>
    <col min="6" max="6" width="6.140625" customWidth="1"/>
    <col min="7" max="7" width="4.85546875" customWidth="1"/>
    <col min="8" max="8" width="5.140625" customWidth="1"/>
    <col min="9" max="10" width="4" customWidth="1"/>
    <col min="11" max="11" width="5" customWidth="1"/>
    <col min="12" max="12" width="5.7109375" customWidth="1"/>
    <col min="13" max="13" width="5.28515625" customWidth="1"/>
    <col min="14" max="14" width="4.7109375" customWidth="1"/>
    <col min="15" max="15" width="6" customWidth="1"/>
    <col min="16" max="16" width="5.28515625" customWidth="1"/>
    <col min="17" max="17" width="5.85546875" customWidth="1"/>
    <col min="18" max="18" width="5.5703125" customWidth="1"/>
    <col min="19" max="19" width="5.140625" customWidth="1"/>
    <col min="20" max="20" width="5.28515625" customWidth="1"/>
    <col min="21" max="21" width="4.42578125" customWidth="1"/>
    <col min="22" max="22" width="4.7109375" customWidth="1"/>
    <col min="23" max="23" width="4.28515625" customWidth="1"/>
    <col min="24" max="24" width="4.7109375" customWidth="1"/>
    <col min="25" max="26" width="4.5703125" customWidth="1"/>
    <col min="27" max="27" width="4" customWidth="1"/>
    <col min="28" max="28" width="4.42578125" customWidth="1"/>
    <col min="29" max="29" width="5.85546875" customWidth="1"/>
    <col min="30" max="30" width="5.140625" customWidth="1"/>
    <col min="31" max="31" width="4" customWidth="1"/>
    <col min="32" max="32" width="4.85546875" customWidth="1"/>
    <col min="33" max="33" width="3.7109375" customWidth="1"/>
    <col min="34" max="34" width="5.140625" customWidth="1"/>
    <col min="35" max="35" width="3.7109375" customWidth="1"/>
    <col min="36" max="36" width="5.28515625" customWidth="1"/>
    <col min="37" max="37" width="3.7109375" customWidth="1"/>
    <col min="38" max="38" width="5" bestFit="1" customWidth="1"/>
    <col min="39" max="39" width="3.7109375" customWidth="1"/>
    <col min="40" max="40" width="5.28515625" customWidth="1"/>
    <col min="41" max="41" width="3.7109375" customWidth="1"/>
    <col min="42" max="42" width="5" customWidth="1"/>
    <col min="43" max="43" width="3.7109375" customWidth="1"/>
    <col min="44" max="44" width="5.28515625" customWidth="1"/>
    <col min="45" max="45" width="7.5703125" style="16" customWidth="1"/>
  </cols>
  <sheetData>
    <row r="2" spans="1:45" ht="15.75">
      <c r="E2" s="130" t="s">
        <v>43</v>
      </c>
      <c r="F2" s="130"/>
      <c r="G2" s="130"/>
      <c r="H2" s="130"/>
      <c r="I2" s="130"/>
      <c r="J2" s="130"/>
      <c r="K2" s="130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</row>
    <row r="3" spans="1:45" ht="15.75">
      <c r="E3" s="130" t="s">
        <v>44</v>
      </c>
      <c r="F3" s="130"/>
      <c r="G3" s="130"/>
      <c r="H3" s="130"/>
      <c r="I3" s="130"/>
      <c r="J3" s="130"/>
      <c r="K3" s="130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</row>
    <row r="4" spans="1:45" ht="13.5" thickBot="1"/>
    <row r="5" spans="1:45">
      <c r="E5" s="99">
        <f>C24*26</f>
        <v>0</v>
      </c>
      <c r="F5" s="96" t="s">
        <v>73</v>
      </c>
      <c r="K5" s="28"/>
      <c r="L5" s="98"/>
      <c r="M5" t="s">
        <v>86</v>
      </c>
    </row>
    <row r="6" spans="1:45">
      <c r="E6" s="100">
        <f>C24*2.75</f>
        <v>0</v>
      </c>
      <c r="F6" s="96" t="s">
        <v>74</v>
      </c>
      <c r="K6" s="98"/>
      <c r="L6" s="96" t="s">
        <v>76</v>
      </c>
    </row>
    <row r="7" spans="1:45">
      <c r="E7" s="105"/>
      <c r="F7" s="96" t="s">
        <v>32</v>
      </c>
    </row>
    <row r="8" spans="1:45" ht="13.5" thickBot="1">
      <c r="E8" s="106"/>
      <c r="F8" s="96" t="s">
        <v>75</v>
      </c>
      <c r="K8" s="15"/>
      <c r="L8" s="96" t="s">
        <v>77</v>
      </c>
    </row>
    <row r="9" spans="1:45" ht="13.5" thickBot="1">
      <c r="E9" s="101">
        <f>SUM(E5:E8)</f>
        <v>0</v>
      </c>
      <c r="F9" s="96" t="s">
        <v>23</v>
      </c>
    </row>
    <row r="10" spans="1:45">
      <c r="F10" s="96"/>
      <c r="K10" s="97"/>
      <c r="L10" s="96" t="s">
        <v>78</v>
      </c>
    </row>
    <row r="11" spans="1:45">
      <c r="K11" s="28"/>
      <c r="L11" t="s">
        <v>71</v>
      </c>
    </row>
    <row r="12" spans="1:45" ht="12.75" customHeight="1">
      <c r="E12" s="35"/>
    </row>
    <row r="13" spans="1:45" ht="70.5" customHeight="1">
      <c r="A13" s="168" t="s">
        <v>1</v>
      </c>
      <c r="B13" s="168" t="s">
        <v>2</v>
      </c>
      <c r="C13" s="168" t="s">
        <v>3</v>
      </c>
      <c r="D13" s="171" t="s">
        <v>4</v>
      </c>
      <c r="E13" s="143" t="s">
        <v>5</v>
      </c>
      <c r="F13" s="144"/>
      <c r="G13" s="174" t="s">
        <v>22</v>
      </c>
      <c r="H13" s="175"/>
      <c r="I13" s="154" t="s">
        <v>42</v>
      </c>
      <c r="J13" s="155"/>
      <c r="K13" s="143" t="s">
        <v>9</v>
      </c>
      <c r="L13" s="144"/>
      <c r="M13" s="143" t="s">
        <v>10</v>
      </c>
      <c r="N13" s="144"/>
      <c r="O13" s="152" t="s">
        <v>11</v>
      </c>
      <c r="P13" s="153"/>
      <c r="Q13" s="152" t="s">
        <v>34</v>
      </c>
      <c r="R13" s="153"/>
      <c r="S13" s="154" t="s">
        <v>12</v>
      </c>
      <c r="T13" s="155"/>
      <c r="U13" s="162" t="s">
        <v>35</v>
      </c>
      <c r="V13" s="163"/>
      <c r="W13" s="94" t="s">
        <v>53</v>
      </c>
      <c r="X13" s="95"/>
      <c r="Y13" s="94" t="s">
        <v>13</v>
      </c>
      <c r="Z13" s="95"/>
      <c r="AA13" s="94" t="s">
        <v>36</v>
      </c>
      <c r="AB13" s="95"/>
      <c r="AC13" s="94" t="s">
        <v>14</v>
      </c>
      <c r="AD13" s="95"/>
      <c r="AE13" s="108" t="s">
        <v>85</v>
      </c>
      <c r="AF13" s="109"/>
      <c r="AG13" s="143" t="s">
        <v>15</v>
      </c>
      <c r="AH13" s="144"/>
      <c r="AI13" s="143" t="s">
        <v>16</v>
      </c>
      <c r="AJ13" s="144"/>
      <c r="AK13" s="143" t="s">
        <v>18</v>
      </c>
      <c r="AL13" s="144"/>
      <c r="AM13" s="143" t="s">
        <v>17</v>
      </c>
      <c r="AN13" s="144"/>
      <c r="AO13" s="143" t="s">
        <v>19</v>
      </c>
      <c r="AP13" s="144"/>
      <c r="AQ13" s="143" t="s">
        <v>20</v>
      </c>
      <c r="AR13" s="144"/>
      <c r="AS13" s="149" t="s">
        <v>23</v>
      </c>
    </row>
    <row r="14" spans="1:45" ht="13.5" customHeight="1">
      <c r="A14" s="169"/>
      <c r="B14" s="169"/>
      <c r="C14" s="169"/>
      <c r="D14" s="172"/>
      <c r="E14" s="145"/>
      <c r="F14" s="146"/>
      <c r="G14" s="139" t="s">
        <v>37</v>
      </c>
      <c r="H14" s="140"/>
      <c r="I14" s="156"/>
      <c r="J14" s="157"/>
      <c r="K14" s="145"/>
      <c r="L14" s="146"/>
      <c r="M14" s="145"/>
      <c r="N14" s="146"/>
      <c r="O14" s="160" t="s">
        <v>37</v>
      </c>
      <c r="P14" s="161"/>
      <c r="Q14" s="160" t="s">
        <v>37</v>
      </c>
      <c r="R14" s="161"/>
      <c r="S14" s="156"/>
      <c r="T14" s="157"/>
      <c r="U14" s="164"/>
      <c r="V14" s="165"/>
      <c r="W14" s="160" t="s">
        <v>37</v>
      </c>
      <c r="X14" s="161"/>
      <c r="Y14" s="160" t="s">
        <v>37</v>
      </c>
      <c r="Z14" s="161"/>
      <c r="AA14" s="160" t="s">
        <v>37</v>
      </c>
      <c r="AB14" s="161"/>
      <c r="AC14" s="160" t="s">
        <v>37</v>
      </c>
      <c r="AD14" s="161"/>
      <c r="AE14" s="139" t="s">
        <v>37</v>
      </c>
      <c r="AF14" s="140"/>
      <c r="AG14" s="145"/>
      <c r="AH14" s="146"/>
      <c r="AI14" s="145"/>
      <c r="AJ14" s="146"/>
      <c r="AK14" s="145"/>
      <c r="AL14" s="146"/>
      <c r="AM14" s="145"/>
      <c r="AN14" s="146"/>
      <c r="AO14" s="145"/>
      <c r="AP14" s="146"/>
      <c r="AQ14" s="145"/>
      <c r="AR14" s="146"/>
      <c r="AS14" s="150"/>
    </row>
    <row r="15" spans="1:45" ht="12" customHeight="1">
      <c r="A15" s="169"/>
      <c r="B15" s="169"/>
      <c r="C15" s="169"/>
      <c r="D15" s="172"/>
      <c r="E15" s="145"/>
      <c r="F15" s="146"/>
      <c r="G15" s="107" t="s">
        <v>39</v>
      </c>
      <c r="H15" s="107" t="s">
        <v>40</v>
      </c>
      <c r="I15" s="158"/>
      <c r="J15" s="159"/>
      <c r="K15" s="145"/>
      <c r="L15" s="146"/>
      <c r="M15" s="145"/>
      <c r="N15" s="146"/>
      <c r="O15" s="27" t="s">
        <v>38</v>
      </c>
      <c r="P15" s="27" t="s">
        <v>39</v>
      </c>
      <c r="Q15" s="27" t="s">
        <v>38</v>
      </c>
      <c r="R15" s="27" t="s">
        <v>39</v>
      </c>
      <c r="S15" s="158"/>
      <c r="T15" s="159"/>
      <c r="U15" s="166"/>
      <c r="V15" s="167"/>
      <c r="W15" s="27" t="s">
        <v>39</v>
      </c>
      <c r="X15" s="27" t="s">
        <v>40</v>
      </c>
      <c r="Y15" s="27" t="s">
        <v>39</v>
      </c>
      <c r="Z15" s="27" t="s">
        <v>40</v>
      </c>
      <c r="AA15" s="27" t="s">
        <v>39</v>
      </c>
      <c r="AB15" s="27" t="s">
        <v>40</v>
      </c>
      <c r="AC15" s="27" t="s">
        <v>39</v>
      </c>
      <c r="AD15" s="27" t="s">
        <v>40</v>
      </c>
      <c r="AE15" s="107" t="s">
        <v>39</v>
      </c>
      <c r="AF15" s="107" t="s">
        <v>40</v>
      </c>
      <c r="AG15" s="145"/>
      <c r="AH15" s="146"/>
      <c r="AI15" s="145"/>
      <c r="AJ15" s="146"/>
      <c r="AK15" s="145"/>
      <c r="AL15" s="146"/>
      <c r="AM15" s="145"/>
      <c r="AN15" s="146"/>
      <c r="AO15" s="145"/>
      <c r="AP15" s="146"/>
      <c r="AQ15" s="145"/>
      <c r="AR15" s="146"/>
      <c r="AS15" s="150"/>
    </row>
    <row r="16" spans="1:45" ht="12" customHeight="1">
      <c r="A16" s="169"/>
      <c r="B16" s="169"/>
      <c r="C16" s="169"/>
      <c r="D16" s="172"/>
      <c r="E16" s="145"/>
      <c r="F16" s="146"/>
      <c r="G16" s="103"/>
      <c r="H16" s="103"/>
      <c r="I16" s="139" t="s">
        <v>37</v>
      </c>
      <c r="J16" s="140"/>
      <c r="K16" s="145"/>
      <c r="L16" s="146"/>
      <c r="M16" s="145"/>
      <c r="N16" s="146"/>
      <c r="O16" s="103"/>
      <c r="P16" s="103"/>
      <c r="Q16" s="103"/>
      <c r="R16" s="103"/>
      <c r="S16" s="139" t="s">
        <v>37</v>
      </c>
      <c r="T16" s="140"/>
      <c r="U16" s="139" t="s">
        <v>37</v>
      </c>
      <c r="V16" s="140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45"/>
      <c r="AH16" s="146"/>
      <c r="AI16" s="145"/>
      <c r="AJ16" s="146"/>
      <c r="AK16" s="145"/>
      <c r="AL16" s="146"/>
      <c r="AM16" s="145"/>
      <c r="AN16" s="146"/>
      <c r="AO16" s="145"/>
      <c r="AP16" s="146"/>
      <c r="AQ16" s="145"/>
      <c r="AR16" s="146"/>
      <c r="AS16" s="150"/>
    </row>
    <row r="17" spans="1:45" ht="12" customHeight="1">
      <c r="A17" s="169"/>
      <c r="B17" s="169"/>
      <c r="C17" s="169"/>
      <c r="D17" s="172"/>
      <c r="E17" s="145"/>
      <c r="F17" s="146"/>
      <c r="G17" s="139" t="s">
        <v>41</v>
      </c>
      <c r="H17" s="140"/>
      <c r="I17" s="139" t="s">
        <v>41</v>
      </c>
      <c r="J17" s="140"/>
      <c r="K17" s="145"/>
      <c r="L17" s="146"/>
      <c r="M17" s="145"/>
      <c r="N17" s="146"/>
      <c r="O17" s="27" t="s">
        <v>40</v>
      </c>
      <c r="P17" s="27" t="s">
        <v>41</v>
      </c>
      <c r="Q17" s="27" t="s">
        <v>40</v>
      </c>
      <c r="R17" s="27" t="s">
        <v>41</v>
      </c>
      <c r="S17" s="139" t="s">
        <v>38</v>
      </c>
      <c r="T17" s="140"/>
      <c r="U17" s="139" t="s">
        <v>38</v>
      </c>
      <c r="V17" s="140"/>
      <c r="W17" s="160" t="s">
        <v>41</v>
      </c>
      <c r="X17" s="161"/>
      <c r="Y17" s="160" t="s">
        <v>41</v>
      </c>
      <c r="Z17" s="161"/>
      <c r="AA17" s="160" t="s">
        <v>41</v>
      </c>
      <c r="AB17" s="161"/>
      <c r="AC17" s="160" t="s">
        <v>41</v>
      </c>
      <c r="AD17" s="161"/>
      <c r="AE17" s="139" t="s">
        <v>41</v>
      </c>
      <c r="AF17" s="140"/>
      <c r="AG17" s="145"/>
      <c r="AH17" s="146"/>
      <c r="AI17" s="145"/>
      <c r="AJ17" s="146"/>
      <c r="AK17" s="145"/>
      <c r="AL17" s="146"/>
      <c r="AM17" s="145"/>
      <c r="AN17" s="146"/>
      <c r="AO17" s="145"/>
      <c r="AP17" s="146"/>
      <c r="AQ17" s="145"/>
      <c r="AR17" s="146"/>
      <c r="AS17" s="150"/>
    </row>
    <row r="18" spans="1:45" ht="13.5" customHeight="1">
      <c r="A18" s="170"/>
      <c r="B18" s="170"/>
      <c r="C18" s="170"/>
      <c r="D18" s="173"/>
      <c r="E18" s="147"/>
      <c r="F18" s="148"/>
      <c r="G18" s="141"/>
      <c r="H18" s="142"/>
      <c r="I18" s="141"/>
      <c r="J18" s="142"/>
      <c r="K18" s="147"/>
      <c r="L18" s="148"/>
      <c r="M18" s="147"/>
      <c r="N18" s="148"/>
      <c r="O18" s="103"/>
      <c r="P18" s="103"/>
      <c r="Q18" s="103"/>
      <c r="R18" s="103"/>
      <c r="S18" s="141"/>
      <c r="T18" s="142"/>
      <c r="U18" s="141"/>
      <c r="V18" s="142"/>
      <c r="W18" s="141"/>
      <c r="X18" s="142"/>
      <c r="Y18" s="141"/>
      <c r="Z18" s="142"/>
      <c r="AA18" s="141"/>
      <c r="AB18" s="142"/>
      <c r="AC18" s="141"/>
      <c r="AD18" s="142"/>
      <c r="AE18" s="141"/>
      <c r="AF18" s="142"/>
      <c r="AG18" s="147"/>
      <c r="AH18" s="148"/>
      <c r="AI18" s="147"/>
      <c r="AJ18" s="148"/>
      <c r="AK18" s="147"/>
      <c r="AL18" s="148"/>
      <c r="AM18" s="147"/>
      <c r="AN18" s="148"/>
      <c r="AO18" s="147"/>
      <c r="AP18" s="148"/>
      <c r="AQ18" s="147"/>
      <c r="AR18" s="148"/>
      <c r="AS18" s="151"/>
    </row>
    <row r="19" spans="1:45">
      <c r="A19" s="90" t="s">
        <v>0</v>
      </c>
      <c r="B19" s="104"/>
      <c r="C19" s="104"/>
      <c r="D19" s="89" t="e">
        <f>B19/C19</f>
        <v>#DIV/0!</v>
      </c>
      <c r="E19" s="1">
        <v>4.5</v>
      </c>
      <c r="F19" s="66"/>
      <c r="G19" s="2"/>
      <c r="H19" s="3"/>
      <c r="I19" s="26"/>
      <c r="J19" s="26"/>
      <c r="K19" s="1">
        <v>4.5</v>
      </c>
      <c r="L19" s="66"/>
      <c r="M19" s="1">
        <v>3</v>
      </c>
      <c r="N19" s="66"/>
      <c r="O19" s="68">
        <v>4</v>
      </c>
      <c r="P19" s="69"/>
      <c r="Q19" s="1">
        <v>4</v>
      </c>
      <c r="R19" s="66"/>
      <c r="S19" s="1">
        <v>3</v>
      </c>
      <c r="T19" s="66"/>
      <c r="U19" s="1">
        <v>3</v>
      </c>
      <c r="V19" s="66"/>
      <c r="W19" s="2"/>
      <c r="X19" s="3"/>
      <c r="Y19" s="2"/>
      <c r="Z19" s="3"/>
      <c r="AA19" s="2"/>
      <c r="AB19" s="3"/>
      <c r="AC19" s="2"/>
      <c r="AD19" s="3"/>
      <c r="AE19" s="2"/>
      <c r="AF19" s="3"/>
      <c r="AG19" s="102"/>
      <c r="AH19" s="66"/>
      <c r="AI19" s="102"/>
      <c r="AJ19" s="66"/>
      <c r="AK19" s="102"/>
      <c r="AL19" s="66"/>
      <c r="AM19" s="1">
        <v>4</v>
      </c>
      <c r="AN19" s="66"/>
      <c r="AO19" s="1">
        <v>1</v>
      </c>
      <c r="AP19" s="66"/>
      <c r="AQ19" s="1">
        <v>1</v>
      </c>
      <c r="AR19" s="66"/>
      <c r="AS19" s="91"/>
    </row>
    <row r="20" spans="1:45">
      <c r="A20" s="90" t="s">
        <v>6</v>
      </c>
      <c r="B20" s="104"/>
      <c r="C20" s="104"/>
      <c r="D20" s="89" t="e">
        <f>B20/C20</f>
        <v>#DIV/0!</v>
      </c>
      <c r="E20" s="1">
        <v>4</v>
      </c>
      <c r="F20" s="66"/>
      <c r="G20" s="92">
        <v>1</v>
      </c>
      <c r="H20" s="66"/>
      <c r="I20" s="26"/>
      <c r="J20" s="26"/>
      <c r="K20" s="1">
        <v>3.5</v>
      </c>
      <c r="L20" s="66"/>
      <c r="M20" s="1">
        <v>3</v>
      </c>
      <c r="N20" s="66"/>
      <c r="O20" s="68">
        <v>3</v>
      </c>
      <c r="P20" s="66"/>
      <c r="Q20" s="1">
        <v>3</v>
      </c>
      <c r="R20" s="66"/>
      <c r="S20" s="2"/>
      <c r="T20" s="3"/>
      <c r="U20" s="2"/>
      <c r="V20" s="3"/>
      <c r="W20" s="1">
        <v>2.5</v>
      </c>
      <c r="X20" s="66"/>
      <c r="Y20" s="1">
        <v>2.5</v>
      </c>
      <c r="Z20" s="66"/>
      <c r="AA20" s="1">
        <v>2.5</v>
      </c>
      <c r="AB20" s="66"/>
      <c r="AC20" s="1">
        <v>2.5</v>
      </c>
      <c r="AD20" s="66"/>
      <c r="AE20" s="92">
        <v>1</v>
      </c>
      <c r="AF20" s="66"/>
      <c r="AG20" s="68">
        <v>1.5</v>
      </c>
      <c r="AH20" s="66"/>
      <c r="AI20" s="1">
        <v>1.5</v>
      </c>
      <c r="AJ20" s="66"/>
      <c r="AK20" s="1">
        <v>1.5</v>
      </c>
      <c r="AL20" s="66"/>
      <c r="AM20" s="1">
        <v>3</v>
      </c>
      <c r="AN20" s="66"/>
      <c r="AO20" s="1">
        <v>1</v>
      </c>
      <c r="AP20" s="66"/>
      <c r="AQ20" s="1">
        <v>1</v>
      </c>
      <c r="AR20" s="66"/>
      <c r="AS20" s="91"/>
    </row>
    <row r="21" spans="1:45">
      <c r="A21" s="90" t="s">
        <v>7</v>
      </c>
      <c r="B21" s="104"/>
      <c r="C21" s="104"/>
      <c r="D21" s="89" t="e">
        <f>B21/C21</f>
        <v>#DIV/0!</v>
      </c>
      <c r="E21" s="1">
        <v>4</v>
      </c>
      <c r="F21" s="66"/>
      <c r="G21" s="92">
        <v>2</v>
      </c>
      <c r="H21" s="66"/>
      <c r="I21" s="26"/>
      <c r="J21" s="26"/>
      <c r="K21" s="1">
        <v>3.5</v>
      </c>
      <c r="L21" s="66"/>
      <c r="M21" s="1">
        <v>3</v>
      </c>
      <c r="N21" s="66"/>
      <c r="O21" s="1">
        <v>3</v>
      </c>
      <c r="P21" s="66"/>
      <c r="Q21" s="1">
        <v>3</v>
      </c>
      <c r="R21" s="66"/>
      <c r="S21" s="2"/>
      <c r="T21" s="3"/>
      <c r="U21" s="2"/>
      <c r="V21" s="3"/>
      <c r="W21" s="1">
        <v>2.5</v>
      </c>
      <c r="X21" s="66"/>
      <c r="Y21" s="1">
        <v>2.5</v>
      </c>
      <c r="Z21" s="66"/>
      <c r="AA21" s="1">
        <v>2.5</v>
      </c>
      <c r="AB21" s="66"/>
      <c r="AC21" s="1">
        <v>2.5</v>
      </c>
      <c r="AD21" s="66"/>
      <c r="AE21" s="92">
        <v>2</v>
      </c>
      <c r="AF21" s="66"/>
      <c r="AG21" s="68">
        <v>1.5</v>
      </c>
      <c r="AH21" s="66"/>
      <c r="AI21" s="1">
        <v>1.5</v>
      </c>
      <c r="AJ21" s="66"/>
      <c r="AK21" s="1">
        <v>1.5</v>
      </c>
      <c r="AL21" s="66"/>
      <c r="AM21" s="1">
        <v>3</v>
      </c>
      <c r="AN21" s="66"/>
      <c r="AO21" s="1">
        <v>1</v>
      </c>
      <c r="AP21" s="66"/>
      <c r="AQ21" s="1">
        <v>1</v>
      </c>
      <c r="AR21" s="66"/>
      <c r="AS21" s="91"/>
    </row>
    <row r="22" spans="1:45">
      <c r="A22" s="90" t="s">
        <v>8</v>
      </c>
      <c r="B22" s="104"/>
      <c r="C22" s="104"/>
      <c r="D22" s="89" t="e">
        <f>B22/C22</f>
        <v>#DIV/0!</v>
      </c>
      <c r="E22" s="1">
        <v>4.5</v>
      </c>
      <c r="F22" s="66"/>
      <c r="G22" s="92">
        <v>2</v>
      </c>
      <c r="H22" s="66"/>
      <c r="I22" s="92">
        <v>2</v>
      </c>
      <c r="J22" s="67"/>
      <c r="K22" s="1">
        <v>3.5</v>
      </c>
      <c r="L22" s="66"/>
      <c r="M22" s="1">
        <v>3.5</v>
      </c>
      <c r="N22" s="66"/>
      <c r="O22" s="1">
        <v>3</v>
      </c>
      <c r="P22" s="66"/>
      <c r="Q22" s="1">
        <v>3</v>
      </c>
      <c r="R22" s="66"/>
      <c r="S22" s="2"/>
      <c r="T22" s="3"/>
      <c r="U22" s="2"/>
      <c r="V22" s="3"/>
      <c r="W22" s="1">
        <v>2.5</v>
      </c>
      <c r="X22" s="66"/>
      <c r="Y22" s="1">
        <v>2.5</v>
      </c>
      <c r="Z22" s="66"/>
      <c r="AA22" s="1">
        <v>2.5</v>
      </c>
      <c r="AB22" s="66"/>
      <c r="AC22" s="1">
        <v>2.5</v>
      </c>
      <c r="AD22" s="66"/>
      <c r="AE22" s="92">
        <v>2</v>
      </c>
      <c r="AF22" s="66"/>
      <c r="AG22" s="1">
        <v>1.5</v>
      </c>
      <c r="AH22" s="66"/>
      <c r="AI22" s="1">
        <v>1.5</v>
      </c>
      <c r="AJ22" s="66"/>
      <c r="AK22" s="1">
        <v>1.5</v>
      </c>
      <c r="AL22" s="66"/>
      <c r="AM22" s="1">
        <v>3</v>
      </c>
      <c r="AN22" s="66"/>
      <c r="AO22" s="1">
        <v>1</v>
      </c>
      <c r="AP22" s="66"/>
      <c r="AQ22" s="1">
        <v>1</v>
      </c>
      <c r="AR22" s="66"/>
      <c r="AS22" s="91"/>
    </row>
    <row r="23" spans="1:45">
      <c r="A23" s="13"/>
      <c r="B23" s="14"/>
      <c r="C23" s="14"/>
      <c r="D23" s="22"/>
      <c r="E23" s="11"/>
      <c r="F23" s="12"/>
      <c r="G23" s="11"/>
      <c r="H23" s="12"/>
      <c r="I23" s="25"/>
      <c r="J23" s="25"/>
      <c r="K23" s="11"/>
      <c r="L23" s="12"/>
      <c r="M23" s="11"/>
      <c r="N23" s="12"/>
      <c r="O23" s="11"/>
      <c r="P23" s="12"/>
      <c r="Q23" s="11"/>
      <c r="R23" s="12"/>
      <c r="S23" s="11"/>
      <c r="T23" s="12"/>
      <c r="U23" s="11"/>
      <c r="V23" s="12"/>
      <c r="W23" s="11"/>
      <c r="X23" s="12"/>
      <c r="Y23" s="11"/>
      <c r="Z23" s="12"/>
      <c r="AA23" s="25"/>
      <c r="AB23" s="25"/>
      <c r="AC23" s="11"/>
      <c r="AD23" s="12"/>
      <c r="AE23" s="11"/>
      <c r="AF23" s="12"/>
      <c r="AG23" s="11"/>
      <c r="AH23" s="12"/>
      <c r="AI23" s="11"/>
      <c r="AJ23" s="12"/>
      <c r="AK23" s="11"/>
      <c r="AL23" s="12"/>
      <c r="AM23" s="11"/>
      <c r="AN23" s="12"/>
      <c r="AO23" s="11"/>
      <c r="AP23" s="12"/>
      <c r="AQ23" s="11"/>
      <c r="AR23" s="12"/>
      <c r="AS23" s="18"/>
    </row>
    <row r="24" spans="1:45">
      <c r="A24" s="6"/>
      <c r="B24" s="20">
        <f>SUM(B19:B23)</f>
        <v>0</v>
      </c>
      <c r="C24" s="20">
        <f>SUM(C19:C23)</f>
        <v>0</v>
      </c>
      <c r="D24" s="23" t="e">
        <f>B24/C24</f>
        <v>#DIV/0!</v>
      </c>
      <c r="E24" s="1">
        <f>E22*$C$22+E21*$C$21+E20*$C$20+E19*$C$19</f>
        <v>0</v>
      </c>
      <c r="F24" s="93">
        <f>F22*$C$22+F21*$C$21+F20*$C$20+F19*$C$19</f>
        <v>0</v>
      </c>
      <c r="G24" s="92">
        <f>G20*G16+G21*H16+G22*G18</f>
        <v>0</v>
      </c>
      <c r="H24" s="93">
        <f>H20*$G$16+H21*$H$16+H22*$G$18</f>
        <v>0</v>
      </c>
      <c r="I24" s="92">
        <f>I22*I18</f>
        <v>0</v>
      </c>
      <c r="J24" s="93">
        <f>J22*I18</f>
        <v>0</v>
      </c>
      <c r="K24" s="1">
        <f>K22*$C$22+K21*$C$21+K20*$C$20+K19*$C$19</f>
        <v>0</v>
      </c>
      <c r="L24" s="93">
        <f>L22*$C$22+L21*$C$21+L20*$C$20+L19*$C$19</f>
        <v>0</v>
      </c>
      <c r="M24" s="1">
        <f>M22*$C$22+M21*$C$21+M20*$C$20+M19*$C$19</f>
        <v>0</v>
      </c>
      <c r="N24" s="93">
        <f>N22*$C$22+N21*$C$21+N20*$C$20+N19*$C$19</f>
        <v>0</v>
      </c>
      <c r="O24" s="1">
        <f>O19*O16+O20*P16+O21*O18+O22*P18</f>
        <v>0</v>
      </c>
      <c r="P24" s="93">
        <f>P19*O16+P20*P16+P21*O18+P22*P18</f>
        <v>0</v>
      </c>
      <c r="Q24" s="1">
        <f>Q19*Q16+Q20*R16+Q21*Q18+Q22*R18</f>
        <v>0</v>
      </c>
      <c r="R24" s="93">
        <f>R19*Q16+R20*R16+R21*Q18+R22*R18</f>
        <v>0</v>
      </c>
      <c r="S24" s="1">
        <f>S19*S18</f>
        <v>0</v>
      </c>
      <c r="T24" s="93">
        <f>T19*S18</f>
        <v>0</v>
      </c>
      <c r="U24" s="1">
        <f>U19*U18</f>
        <v>0</v>
      </c>
      <c r="V24" s="93">
        <f>V19*U18</f>
        <v>0</v>
      </c>
      <c r="W24" s="1">
        <f>W20*W16+W21*X16+W22*W18</f>
        <v>0</v>
      </c>
      <c r="X24" s="93">
        <f>X20*W16+X21*X16+X22*W18</f>
        <v>0</v>
      </c>
      <c r="Y24" s="1">
        <f>Y20*Y16+Y21*Z16+Y22*Y18</f>
        <v>0</v>
      </c>
      <c r="Z24" s="93">
        <f>Z20*Y16+Z21*Z16+Z22*Y18</f>
        <v>0</v>
      </c>
      <c r="AA24" s="1">
        <f>AA20*AA16+AA21*AB16+AA22*AA18</f>
        <v>0</v>
      </c>
      <c r="AB24" s="93">
        <f>AB20*AA16+AB21*AB16+AB22*AA18</f>
        <v>0</v>
      </c>
      <c r="AC24" s="1">
        <f>AC20*AC16+AC21*AD16+AC22*AC18</f>
        <v>0</v>
      </c>
      <c r="AD24" s="93">
        <f>AD20*AC16+AD21*AD16+AD22*AC18</f>
        <v>0</v>
      </c>
      <c r="AE24" s="92">
        <f>AE20*AE16+AE21*AF16+AE22*AE18</f>
        <v>0</v>
      </c>
      <c r="AF24" s="93">
        <f>AF20*AE16+AF21*AF16+AF22*AE18</f>
        <v>0</v>
      </c>
      <c r="AG24" s="1">
        <f t="shared" ref="AG24:AR24" si="0">AG22*$C$22+AG21*$C$21+AG20*$C$20+AG19*$C$19</f>
        <v>0</v>
      </c>
      <c r="AH24" s="93">
        <f t="shared" si="0"/>
        <v>0</v>
      </c>
      <c r="AI24" s="1">
        <f t="shared" si="0"/>
        <v>0</v>
      </c>
      <c r="AJ24" s="93">
        <f t="shared" si="0"/>
        <v>0</v>
      </c>
      <c r="AK24" s="1">
        <f t="shared" si="0"/>
        <v>0</v>
      </c>
      <c r="AL24" s="93">
        <f t="shared" si="0"/>
        <v>0</v>
      </c>
      <c r="AM24" s="1">
        <f t="shared" si="0"/>
        <v>0</v>
      </c>
      <c r="AN24" s="93">
        <f t="shared" si="0"/>
        <v>0</v>
      </c>
      <c r="AO24" s="1">
        <f t="shared" si="0"/>
        <v>0</v>
      </c>
      <c r="AP24" s="93">
        <f t="shared" si="0"/>
        <v>0</v>
      </c>
      <c r="AQ24" s="1">
        <f t="shared" si="0"/>
        <v>0</v>
      </c>
      <c r="AR24" s="93">
        <f t="shared" si="0"/>
        <v>0</v>
      </c>
      <c r="AS24" s="19">
        <f>AR24+AP24+AN24+AL24+AJ24+AH24+AF24+AD24+AB24+Z24+X24+V24+T24+R24+P24+N24+L24+J24+H24+F24+G24+I24+AE24</f>
        <v>0</v>
      </c>
    </row>
    <row r="25" spans="1:45">
      <c r="A25" s="7"/>
      <c r="B25" s="29"/>
      <c r="C25" s="29"/>
      <c r="D25" s="24"/>
      <c r="E25" s="134">
        <f>E24+F24</f>
        <v>0</v>
      </c>
      <c r="F25" s="135"/>
      <c r="G25" s="134">
        <f>G24+H24</f>
        <v>0</v>
      </c>
      <c r="H25" s="135"/>
      <c r="I25" s="134">
        <f>I24+J24</f>
        <v>0</v>
      </c>
      <c r="J25" s="135"/>
      <c r="K25" s="134">
        <f>K24+L24</f>
        <v>0</v>
      </c>
      <c r="L25" s="135"/>
      <c r="M25" s="134">
        <f>M24+N24</f>
        <v>0</v>
      </c>
      <c r="N25" s="135"/>
      <c r="O25" s="134">
        <f>O24+P24</f>
        <v>0</v>
      </c>
      <c r="P25" s="135"/>
      <c r="Q25" s="134">
        <f>Q24+R24</f>
        <v>0</v>
      </c>
      <c r="R25" s="135"/>
      <c r="S25" s="134">
        <f>S24+T24</f>
        <v>0</v>
      </c>
      <c r="T25" s="135"/>
      <c r="U25" s="134">
        <f>U24+V24</f>
        <v>0</v>
      </c>
      <c r="V25" s="135"/>
      <c r="W25" s="134">
        <f>W24+X24</f>
        <v>0</v>
      </c>
      <c r="X25" s="135"/>
      <c r="Y25" s="134">
        <f>Y24+Z24</f>
        <v>0</v>
      </c>
      <c r="Z25" s="135"/>
      <c r="AA25" s="134">
        <f>AA24+AB24</f>
        <v>0</v>
      </c>
      <c r="AB25" s="135"/>
      <c r="AC25" s="134">
        <f>AC24+AD24</f>
        <v>0</v>
      </c>
      <c r="AD25" s="135"/>
      <c r="AE25" s="134">
        <f>AE24+AF24</f>
        <v>0</v>
      </c>
      <c r="AF25" s="135"/>
      <c r="AG25" s="134">
        <f>AG24+AH24</f>
        <v>0</v>
      </c>
      <c r="AH25" s="135"/>
      <c r="AI25" s="134">
        <f>AI24+AJ24</f>
        <v>0</v>
      </c>
      <c r="AJ25" s="135"/>
      <c r="AK25" s="134">
        <f>AK24+AL24</f>
        <v>0</v>
      </c>
      <c r="AL25" s="135"/>
      <c r="AM25" s="134">
        <f>AM24+AN24</f>
        <v>0</v>
      </c>
      <c r="AN25" s="135"/>
      <c r="AO25" s="134">
        <f>AO24+AP24</f>
        <v>0</v>
      </c>
      <c r="AP25" s="135"/>
      <c r="AQ25" s="134">
        <f>AQ24+AR24</f>
        <v>0</v>
      </c>
      <c r="AR25" s="135"/>
      <c r="AS25" s="17">
        <f>SUM(E25:AR25)</f>
        <v>0</v>
      </c>
    </row>
    <row r="26" spans="1:45">
      <c r="A26" s="7" t="s">
        <v>21</v>
      </c>
      <c r="B26" s="29"/>
      <c r="C26" s="29"/>
      <c r="D26" s="24"/>
      <c r="E26" s="132"/>
      <c r="F26" s="133"/>
      <c r="G26" s="132"/>
      <c r="H26" s="133"/>
      <c r="I26" s="132"/>
      <c r="J26" s="133"/>
      <c r="K26" s="132"/>
      <c r="L26" s="133"/>
      <c r="M26" s="132"/>
      <c r="N26" s="133"/>
      <c r="O26" s="132"/>
      <c r="P26" s="133"/>
      <c r="Q26" s="132"/>
      <c r="R26" s="133"/>
      <c r="S26" s="132"/>
      <c r="T26" s="133"/>
      <c r="U26" s="132"/>
      <c r="V26" s="133"/>
      <c r="W26" s="132"/>
      <c r="X26" s="133"/>
      <c r="Y26" s="132"/>
      <c r="Z26" s="133"/>
      <c r="AA26" s="132"/>
      <c r="AB26" s="133"/>
      <c r="AC26" s="132"/>
      <c r="AD26" s="133"/>
      <c r="AE26" s="132"/>
      <c r="AF26" s="133"/>
      <c r="AG26" s="132"/>
      <c r="AH26" s="133"/>
      <c r="AI26" s="132"/>
      <c r="AJ26" s="133"/>
      <c r="AK26" s="132"/>
      <c r="AL26" s="133"/>
      <c r="AM26" s="132"/>
      <c r="AN26" s="133"/>
      <c r="AO26" s="132"/>
      <c r="AP26" s="133"/>
      <c r="AQ26" s="132"/>
      <c r="AR26" s="133"/>
      <c r="AS26" s="17">
        <f>SUM(E26:AR26)</f>
        <v>0</v>
      </c>
    </row>
    <row r="27" spans="1:45">
      <c r="A27" s="7" t="s">
        <v>72</v>
      </c>
      <c r="B27" s="9"/>
      <c r="C27" s="9"/>
      <c r="D27" s="24"/>
      <c r="E27" s="128"/>
      <c r="F27" s="129"/>
      <c r="G27" s="128"/>
      <c r="H27" s="129"/>
      <c r="I27" s="128"/>
      <c r="J27" s="129"/>
      <c r="K27" s="128"/>
      <c r="L27" s="129"/>
      <c r="M27" s="128"/>
      <c r="N27" s="129"/>
      <c r="O27" s="128"/>
      <c r="P27" s="129"/>
      <c r="Q27" s="128"/>
      <c r="R27" s="129"/>
      <c r="S27" s="128"/>
      <c r="T27" s="129"/>
      <c r="U27" s="128"/>
      <c r="V27" s="129"/>
      <c r="W27" s="128"/>
      <c r="X27" s="129"/>
      <c r="Y27" s="128"/>
      <c r="Z27" s="129"/>
      <c r="AA27" s="128"/>
      <c r="AB27" s="129"/>
      <c r="AC27" s="128"/>
      <c r="AD27" s="129"/>
      <c r="AE27" s="128"/>
      <c r="AF27" s="129"/>
      <c r="AG27" s="132"/>
      <c r="AH27" s="133"/>
      <c r="AI27" s="132"/>
      <c r="AJ27" s="133"/>
      <c r="AK27" s="128"/>
      <c r="AL27" s="129"/>
      <c r="AM27" s="132"/>
      <c r="AN27" s="133"/>
      <c r="AO27" s="128"/>
      <c r="AP27" s="129"/>
      <c r="AQ27" s="136"/>
      <c r="AR27" s="136"/>
      <c r="AS27" s="17">
        <f>SUM(E27:AR27)</f>
        <v>0</v>
      </c>
    </row>
    <row r="28" spans="1:45" ht="13.5" thickBot="1">
      <c r="A28" s="7" t="s">
        <v>31</v>
      </c>
      <c r="B28" s="9"/>
      <c r="C28" s="9"/>
      <c r="D28" s="24"/>
      <c r="E28" s="132"/>
      <c r="F28" s="133"/>
      <c r="G28" s="132"/>
      <c r="H28" s="133"/>
      <c r="I28" s="132"/>
      <c r="J28" s="133"/>
      <c r="K28" s="132"/>
      <c r="L28" s="133"/>
      <c r="M28" s="132"/>
      <c r="N28" s="133"/>
      <c r="O28" s="132"/>
      <c r="P28" s="133"/>
      <c r="Q28" s="128"/>
      <c r="R28" s="129"/>
      <c r="S28" s="128"/>
      <c r="T28" s="129"/>
      <c r="U28" s="128"/>
      <c r="V28" s="129"/>
      <c r="W28" s="128"/>
      <c r="X28" s="129"/>
      <c r="Y28" s="128"/>
      <c r="Z28" s="129"/>
      <c r="AA28" s="128"/>
      <c r="AB28" s="129"/>
      <c r="AC28" s="128"/>
      <c r="AD28" s="129"/>
      <c r="AE28" s="128"/>
      <c r="AF28" s="129"/>
      <c r="AG28" s="132"/>
      <c r="AH28" s="133"/>
      <c r="AI28" s="132"/>
      <c r="AJ28" s="133"/>
      <c r="AK28" s="132"/>
      <c r="AL28" s="133"/>
      <c r="AM28" s="132"/>
      <c r="AN28" s="133"/>
      <c r="AO28" s="132"/>
      <c r="AP28" s="133"/>
      <c r="AQ28" s="132"/>
      <c r="AR28" s="133"/>
      <c r="AS28" s="17">
        <f>SUM(E28:AR28)</f>
        <v>0</v>
      </c>
    </row>
    <row r="29" spans="1:45" ht="14.25" thickTop="1" thickBot="1">
      <c r="A29" s="8" t="s">
        <v>24</v>
      </c>
      <c r="B29" s="10"/>
      <c r="C29" s="10"/>
      <c r="D29" s="30"/>
      <c r="E29" s="137">
        <f>SUM(E25:F28)</f>
        <v>0</v>
      </c>
      <c r="F29" s="138"/>
      <c r="G29" s="137">
        <f>SUM(G25:H28)</f>
        <v>0</v>
      </c>
      <c r="H29" s="138"/>
      <c r="I29" s="137">
        <f>SUM(I25:J28)</f>
        <v>0</v>
      </c>
      <c r="J29" s="138"/>
      <c r="K29" s="137">
        <f>SUM(K25:L28)</f>
        <v>0</v>
      </c>
      <c r="L29" s="138"/>
      <c r="M29" s="137">
        <f>SUM(M25:N28)</f>
        <v>0</v>
      </c>
      <c r="N29" s="138"/>
      <c r="O29" s="137">
        <f>SUM(O25:P28)</f>
        <v>0</v>
      </c>
      <c r="P29" s="138"/>
      <c r="Q29" s="137">
        <f>SUM(Q25:R28)</f>
        <v>0</v>
      </c>
      <c r="R29" s="138"/>
      <c r="S29" s="137">
        <f>SUM(S25:T28)</f>
        <v>0</v>
      </c>
      <c r="T29" s="138"/>
      <c r="U29" s="137">
        <f>SUM(U25:V28)</f>
        <v>0</v>
      </c>
      <c r="V29" s="138"/>
      <c r="W29" s="137">
        <f>SUM(W25:X28)</f>
        <v>0</v>
      </c>
      <c r="X29" s="138"/>
      <c r="Y29" s="137">
        <f>SUM(Y25:Z28)</f>
        <v>0</v>
      </c>
      <c r="Z29" s="138"/>
      <c r="AA29" s="137">
        <f>SUM(AA25:AB28)</f>
        <v>0</v>
      </c>
      <c r="AB29" s="138"/>
      <c r="AC29" s="137">
        <f>SUM(AC25:AD28)</f>
        <v>0</v>
      </c>
      <c r="AD29" s="138"/>
      <c r="AE29" s="137">
        <f>SUM(AE25:AF28)</f>
        <v>0</v>
      </c>
      <c r="AF29" s="138"/>
      <c r="AG29" s="137">
        <f>SUM(AG25:AH28)</f>
        <v>0</v>
      </c>
      <c r="AH29" s="138"/>
      <c r="AI29" s="137">
        <f>SUM(AI25:AJ28)</f>
        <v>0</v>
      </c>
      <c r="AJ29" s="138"/>
      <c r="AK29" s="137">
        <f>SUM(AK25:AL28)</f>
        <v>0</v>
      </c>
      <c r="AL29" s="138"/>
      <c r="AM29" s="137">
        <f>SUM(AM25:AN28)</f>
        <v>0</v>
      </c>
      <c r="AN29" s="138"/>
      <c r="AO29" s="137">
        <f>SUM(AO25:AP28)</f>
        <v>0</v>
      </c>
      <c r="AP29" s="138"/>
      <c r="AQ29" s="137">
        <f>SUM(AQ25:AR28)</f>
        <v>0</v>
      </c>
      <c r="AR29" s="138"/>
      <c r="AS29" s="46">
        <f>SUM(AS25:AS28)</f>
        <v>0</v>
      </c>
    </row>
    <row r="30" spans="1:45" ht="13.5" thickTop="1">
      <c r="E30" s="31"/>
      <c r="F30" s="31"/>
      <c r="AO30" s="96" t="s">
        <v>33</v>
      </c>
      <c r="AS30" s="47">
        <f>AS31+AS32-AS29</f>
        <v>0</v>
      </c>
    </row>
    <row r="31" spans="1:45">
      <c r="AO31" t="s">
        <v>58</v>
      </c>
      <c r="AS31" s="70"/>
    </row>
    <row r="32" spans="1:45">
      <c r="AO32" t="s">
        <v>59</v>
      </c>
      <c r="AS32" s="70"/>
    </row>
  </sheetData>
  <sheetProtection selectLockedCells="1"/>
  <mergeCells count="153">
    <mergeCell ref="A13:A18"/>
    <mergeCell ref="B13:B18"/>
    <mergeCell ref="C13:C18"/>
    <mergeCell ref="D13:D18"/>
    <mergeCell ref="E13:F18"/>
    <mergeCell ref="W17:X17"/>
    <mergeCell ref="W18:X18"/>
    <mergeCell ref="AC17:AD17"/>
    <mergeCell ref="AA25:AB25"/>
    <mergeCell ref="AC25:AD25"/>
    <mergeCell ref="Y17:Z17"/>
    <mergeCell ref="Y18:Z18"/>
    <mergeCell ref="AA17:AB17"/>
    <mergeCell ref="AA18:AB18"/>
    <mergeCell ref="S25:T25"/>
    <mergeCell ref="U25:V25"/>
    <mergeCell ref="W14:X14"/>
    <mergeCell ref="W25:X25"/>
    <mergeCell ref="Y14:Z14"/>
    <mergeCell ref="AA14:AB14"/>
    <mergeCell ref="AC14:AD14"/>
    <mergeCell ref="Y25:Z25"/>
    <mergeCell ref="G14:H14"/>
    <mergeCell ref="G13:H13"/>
    <mergeCell ref="AS13:AS18"/>
    <mergeCell ref="AK13:AL18"/>
    <mergeCell ref="AM13:AN18"/>
    <mergeCell ref="AG13:AH18"/>
    <mergeCell ref="I16:J16"/>
    <mergeCell ref="Q13:R13"/>
    <mergeCell ref="O13:P13"/>
    <mergeCell ref="S16:T16"/>
    <mergeCell ref="S13:T15"/>
    <mergeCell ref="Q14:R14"/>
    <mergeCell ref="K13:L18"/>
    <mergeCell ref="M13:N18"/>
    <mergeCell ref="O14:P14"/>
    <mergeCell ref="U16:V16"/>
    <mergeCell ref="U13:V15"/>
    <mergeCell ref="I18:J18"/>
    <mergeCell ref="AC18:AD18"/>
    <mergeCell ref="AE17:AF17"/>
    <mergeCell ref="AE18:AF18"/>
    <mergeCell ref="AO13:AP18"/>
    <mergeCell ref="AI13:AJ18"/>
    <mergeCell ref="AE14:AF14"/>
    <mergeCell ref="I13:J15"/>
    <mergeCell ref="S17:T17"/>
    <mergeCell ref="M29:N29"/>
    <mergeCell ref="Q29:R29"/>
    <mergeCell ref="O27:P27"/>
    <mergeCell ref="O28:P28"/>
    <mergeCell ref="Y28:Z28"/>
    <mergeCell ref="G17:H17"/>
    <mergeCell ref="G18:H18"/>
    <mergeCell ref="I17:J17"/>
    <mergeCell ref="AQ13:AR18"/>
    <mergeCell ref="AG25:AH25"/>
    <mergeCell ref="AI25:AJ25"/>
    <mergeCell ref="AK25:AL25"/>
    <mergeCell ref="AE25:AF25"/>
    <mergeCell ref="AQ25:AR25"/>
    <mergeCell ref="Q25:R25"/>
    <mergeCell ref="AM25:AN25"/>
    <mergeCell ref="AO25:AP25"/>
    <mergeCell ref="S18:T18"/>
    <mergeCell ref="U17:V17"/>
    <mergeCell ref="U18:V18"/>
    <mergeCell ref="G25:H25"/>
    <mergeCell ref="I25:J25"/>
    <mergeCell ref="K25:L25"/>
    <mergeCell ref="M25:N25"/>
    <mergeCell ref="O29:P29"/>
    <mergeCell ref="Q26:R26"/>
    <mergeCell ref="Q27:R27"/>
    <mergeCell ref="Q28:R28"/>
    <mergeCell ref="S28:T28"/>
    <mergeCell ref="E28:F28"/>
    <mergeCell ref="K27:L27"/>
    <mergeCell ref="I27:J27"/>
    <mergeCell ref="M26:N26"/>
    <mergeCell ref="I26:J26"/>
    <mergeCell ref="K26:L26"/>
    <mergeCell ref="E26:F26"/>
    <mergeCell ref="G26:H26"/>
    <mergeCell ref="E29:F29"/>
    <mergeCell ref="K29:L29"/>
    <mergeCell ref="M27:N27"/>
    <mergeCell ref="G27:H27"/>
    <mergeCell ref="G28:H28"/>
    <mergeCell ref="G29:H29"/>
    <mergeCell ref="I28:J28"/>
    <mergeCell ref="I29:J29"/>
    <mergeCell ref="K28:L28"/>
    <mergeCell ref="E27:F27"/>
    <mergeCell ref="M28:N28"/>
    <mergeCell ref="S29:T29"/>
    <mergeCell ref="AK29:AL29"/>
    <mergeCell ref="AA28:AB28"/>
    <mergeCell ref="AC26:AD26"/>
    <mergeCell ref="AC28:AD28"/>
    <mergeCell ref="AC29:AD29"/>
    <mergeCell ref="AE26:AF26"/>
    <mergeCell ref="AE27:AF27"/>
    <mergeCell ref="Y27:Z27"/>
    <mergeCell ref="AE28:AF28"/>
    <mergeCell ref="AE29:AF29"/>
    <mergeCell ref="Y29:Z29"/>
    <mergeCell ref="AA26:AB26"/>
    <mergeCell ref="AA27:AB27"/>
    <mergeCell ref="AA29:AB29"/>
    <mergeCell ref="U28:V28"/>
    <mergeCell ref="U29:V29"/>
    <mergeCell ref="S26:T26"/>
    <mergeCell ref="AK27:AL27"/>
    <mergeCell ref="AI27:AJ27"/>
    <mergeCell ref="AG27:AH27"/>
    <mergeCell ref="W29:X29"/>
    <mergeCell ref="W26:X26"/>
    <mergeCell ref="W27:X27"/>
    <mergeCell ref="AQ26:AR26"/>
    <mergeCell ref="AQ27:AR27"/>
    <mergeCell ref="AQ28:AR28"/>
    <mergeCell ref="AQ29:AR29"/>
    <mergeCell ref="AO26:AP26"/>
    <mergeCell ref="AG29:AH29"/>
    <mergeCell ref="AI26:AJ26"/>
    <mergeCell ref="AI28:AJ28"/>
    <mergeCell ref="AI29:AJ29"/>
    <mergeCell ref="AG26:AH26"/>
    <mergeCell ref="AM27:AN27"/>
    <mergeCell ref="AO28:AP28"/>
    <mergeCell ref="AK28:AL28"/>
    <mergeCell ref="AG28:AH28"/>
    <mergeCell ref="AM26:AN26"/>
    <mergeCell ref="AM28:AN28"/>
    <mergeCell ref="AM29:AN29"/>
    <mergeCell ref="AK26:AL26"/>
    <mergeCell ref="AO29:AP29"/>
    <mergeCell ref="W28:X28"/>
    <mergeCell ref="E2:K2"/>
    <mergeCell ref="E3:K3"/>
    <mergeCell ref="L2:AE2"/>
    <mergeCell ref="L3:AE3"/>
    <mergeCell ref="AC27:AD27"/>
    <mergeCell ref="AO27:AP27"/>
    <mergeCell ref="Y26:Z26"/>
    <mergeCell ref="S27:T27"/>
    <mergeCell ref="U26:V26"/>
    <mergeCell ref="U27:V27"/>
    <mergeCell ref="O26:P26"/>
    <mergeCell ref="E25:F25"/>
    <mergeCell ref="O25:P25"/>
  </mergeCells>
  <phoneticPr fontId="0" type="noConversion"/>
  <pageMargins left="0.23622047244094491" right="0.19685039370078741" top="0.98425196850393704" bottom="0.98425196850393704" header="0.51181102362204722" footer="0.51181102362204722"/>
  <pageSetup paperSize="9" scale="78" orientation="landscape" horizontalDpi="200" verticalDpi="200" r:id="rId1"/>
  <headerFooter alignWithMargins="0"/>
  <ignoredErrors>
    <ignoredError sqref="P24:Q24 AC24:AE24 AA24:AB24 Y24:Z24 X24 T2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AD232"/>
  <sheetViews>
    <sheetView zoomScaleNormal="100" workbookViewId="0">
      <selection activeCell="A9" sqref="A9:A20"/>
    </sheetView>
  </sheetViews>
  <sheetFormatPr baseColWidth="10" defaultRowHeight="12.75"/>
  <cols>
    <col min="1" max="1" width="15.7109375" customWidth="1"/>
    <col min="2" max="2" width="8.42578125" customWidth="1"/>
    <col min="3" max="18" width="7.140625" customWidth="1"/>
  </cols>
  <sheetData>
    <row r="2" spans="1:30" ht="15.75">
      <c r="B2" s="130" t="s">
        <v>43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ht="15.75">
      <c r="B3" s="130" t="s">
        <v>44</v>
      </c>
      <c r="C3" s="130"/>
      <c r="D3" s="130"/>
      <c r="E3" s="130"/>
      <c r="F3" s="130"/>
      <c r="G3" s="224"/>
      <c r="H3" s="224"/>
      <c r="I3" s="224"/>
      <c r="J3" s="224"/>
      <c r="K3" s="224"/>
      <c r="L3" s="22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ht="21" customHeight="1" thickBot="1"/>
    <row r="5" spans="1:30" ht="19.5" customHeight="1">
      <c r="A5" s="219" t="s">
        <v>5</v>
      </c>
      <c r="B5" s="214" t="s">
        <v>64</v>
      </c>
      <c r="C5" s="217" t="s">
        <v>62</v>
      </c>
      <c r="D5" s="218"/>
      <c r="E5" s="218"/>
      <c r="F5" s="218"/>
      <c r="G5" s="195" t="s">
        <v>61</v>
      </c>
      <c r="H5" s="182" t="s">
        <v>31</v>
      </c>
      <c r="I5" s="192" t="s">
        <v>63</v>
      </c>
      <c r="J5" s="197" t="s">
        <v>60</v>
      </c>
    </row>
    <row r="6" spans="1:30">
      <c r="A6" s="220"/>
      <c r="B6" s="215"/>
      <c r="C6" s="122" t="s">
        <v>38</v>
      </c>
      <c r="D6" s="121" t="s">
        <v>39</v>
      </c>
      <c r="E6" s="121" t="s">
        <v>40</v>
      </c>
      <c r="F6" s="121" t="s">
        <v>41</v>
      </c>
      <c r="G6" s="196"/>
      <c r="H6" s="183"/>
      <c r="I6" s="193"/>
      <c r="J6" s="198"/>
    </row>
    <row r="7" spans="1:30">
      <c r="A7" s="220"/>
      <c r="B7" s="215"/>
      <c r="C7" s="176" t="s">
        <v>65</v>
      </c>
      <c r="D7" s="178"/>
      <c r="E7" s="178"/>
      <c r="F7" s="178"/>
      <c r="G7" s="176" t="s">
        <v>83</v>
      </c>
      <c r="H7" s="177"/>
      <c r="I7" s="194"/>
      <c r="J7" s="198"/>
    </row>
    <row r="8" spans="1:30">
      <c r="A8" s="220"/>
      <c r="B8" s="216"/>
      <c r="C8" s="52">
        <f>-SUM(C9:C20)+Répartition!C19</f>
        <v>0</v>
      </c>
      <c r="D8" s="5">
        <f>-SUM(D9:D20)+Répartition!C20</f>
        <v>0</v>
      </c>
      <c r="E8" s="5">
        <f>-SUM(E9:E20)+Répartition!C21</f>
        <v>0</v>
      </c>
      <c r="F8" s="5">
        <f>-SUM(F9:F20)+Répartition!C22</f>
        <v>0</v>
      </c>
      <c r="G8" s="52">
        <f>-SUM(G9:G20)+Répartition!E26</f>
        <v>0</v>
      </c>
      <c r="H8" s="64">
        <f>-SUM(H9:H20)+Répartition!E28</f>
        <v>0</v>
      </c>
      <c r="I8" s="54">
        <f>-SUM(I9:I20)+Répartition!E29</f>
        <v>0</v>
      </c>
      <c r="J8" s="198"/>
    </row>
    <row r="9" spans="1:30">
      <c r="A9" s="73" t="s">
        <v>47</v>
      </c>
      <c r="B9" s="72"/>
      <c r="C9" s="74"/>
      <c r="D9" s="71"/>
      <c r="E9" s="71"/>
      <c r="F9" s="71"/>
      <c r="G9" s="74"/>
      <c r="H9" s="76"/>
      <c r="I9" s="54">
        <f>F9*(Répartition!$F$22+Répartition!$E$22)+E9*(Répartition!$F$21+Répartition!$E$21)+D9*(Répartition!$F$20+Répartition!$E$20)+C9*(Répartition!$F$19+Répartition!$E$19)+SUM(G9:H9)</f>
        <v>0</v>
      </c>
      <c r="J9" s="55" t="str">
        <f t="shared" ref="J9:J20" si="0">IF((I9-B9)&lt;=0,"",I9-B9)</f>
        <v/>
      </c>
    </row>
    <row r="10" spans="1:30">
      <c r="A10" s="73"/>
      <c r="B10" s="72"/>
      <c r="C10" s="74"/>
      <c r="D10" s="71"/>
      <c r="E10" s="71"/>
      <c r="F10" s="71"/>
      <c r="G10" s="74"/>
      <c r="H10" s="76"/>
      <c r="I10" s="54">
        <f>F10*(Répartition!$F$22+Répartition!$E$22)+E10*(Répartition!$F$21+Répartition!$E$21)+D10*(Répartition!$F$20+Répartition!$E$20)+C10*(Répartition!$F$19+Répartition!$E$19)+SUM(G10:H10)</f>
        <v>0</v>
      </c>
      <c r="J10" s="55" t="str">
        <f t="shared" si="0"/>
        <v/>
      </c>
    </row>
    <row r="11" spans="1:30">
      <c r="A11" s="73"/>
      <c r="B11" s="72"/>
      <c r="C11" s="74"/>
      <c r="D11" s="71"/>
      <c r="E11" s="71"/>
      <c r="F11" s="71"/>
      <c r="G11" s="74"/>
      <c r="H11" s="76"/>
      <c r="I11" s="54">
        <f>F11*(Répartition!$F$22+Répartition!$E$22)+E11*(Répartition!$F$21+Répartition!$E$21)+D11*(Répartition!$F$20+Répartition!$E$20)+C11*(Répartition!$F$19+Répartition!$E$19)+SUM(G11:H11)</f>
        <v>0</v>
      </c>
      <c r="J11" s="55" t="str">
        <f t="shared" si="0"/>
        <v/>
      </c>
    </row>
    <row r="12" spans="1:30">
      <c r="A12" s="73"/>
      <c r="B12" s="72"/>
      <c r="C12" s="74"/>
      <c r="D12" s="71"/>
      <c r="E12" s="71"/>
      <c r="F12" s="71"/>
      <c r="G12" s="74"/>
      <c r="H12" s="76"/>
      <c r="I12" s="54">
        <f>F12*(Répartition!$F$22+Répartition!$E$22)+E12*(Répartition!$F$21+Répartition!$E$21)+D12*(Répartition!$F$20+Répartition!$E$20)+C12*(Répartition!$F$19+Répartition!$E$19)+SUM(G12:H12)</f>
        <v>0</v>
      </c>
      <c r="J12" s="55" t="str">
        <f t="shared" si="0"/>
        <v/>
      </c>
    </row>
    <row r="13" spans="1:30">
      <c r="A13" s="73"/>
      <c r="B13" s="72"/>
      <c r="C13" s="74"/>
      <c r="D13" s="71"/>
      <c r="E13" s="71"/>
      <c r="F13" s="71"/>
      <c r="G13" s="74"/>
      <c r="H13" s="76"/>
      <c r="I13" s="54">
        <f>F13*(Répartition!$F$22+Répartition!$E$22)+E13*(Répartition!$F$21+Répartition!$E$21)+D13*(Répartition!$F$20+Répartition!$E$20)+C13*(Répartition!$F$19+Répartition!$E$19)+SUM(G13:H13)</f>
        <v>0</v>
      </c>
      <c r="J13" s="55" t="str">
        <f t="shared" si="0"/>
        <v/>
      </c>
    </row>
    <row r="14" spans="1:30">
      <c r="A14" s="73"/>
      <c r="B14" s="72"/>
      <c r="C14" s="74"/>
      <c r="D14" s="71"/>
      <c r="E14" s="71"/>
      <c r="F14" s="71"/>
      <c r="G14" s="74"/>
      <c r="H14" s="76"/>
      <c r="I14" s="54">
        <f>F14*(Répartition!$F$22+Répartition!$E$22)+E14*(Répartition!$F$21+Répartition!$E$21)+D14*(Répartition!$F$20+Répartition!$E$20)+C14*(Répartition!$F$19+Répartition!$E$19)+SUM(G14:H14)</f>
        <v>0</v>
      </c>
      <c r="J14" s="55" t="str">
        <f t="shared" si="0"/>
        <v/>
      </c>
    </row>
    <row r="15" spans="1:30">
      <c r="A15" s="73"/>
      <c r="B15" s="72"/>
      <c r="C15" s="74"/>
      <c r="D15" s="71"/>
      <c r="E15" s="71"/>
      <c r="F15" s="71"/>
      <c r="G15" s="74"/>
      <c r="H15" s="76"/>
      <c r="I15" s="54">
        <f>F15*(Répartition!$F$22+Répartition!$E$22)+E15*(Répartition!$F$21+Répartition!$E$21)+D15*(Répartition!$F$20+Répartition!$E$20)+C15*(Répartition!$F$19+Répartition!$E$19)+SUM(G15:H15)</f>
        <v>0</v>
      </c>
      <c r="J15" s="55" t="str">
        <f t="shared" si="0"/>
        <v/>
      </c>
    </row>
    <row r="16" spans="1:30">
      <c r="A16" s="73"/>
      <c r="B16" s="72"/>
      <c r="C16" s="74"/>
      <c r="D16" s="71"/>
      <c r="E16" s="71"/>
      <c r="F16" s="71"/>
      <c r="G16" s="74"/>
      <c r="H16" s="76"/>
      <c r="I16" s="54">
        <f>F16*(Répartition!$F$22+Répartition!$E$22)+E16*(Répartition!$F$21+Répartition!$E$21)+D16*(Répartition!$F$20+Répartition!$E$20)+C16*(Répartition!$F$19+Répartition!$E$19)+SUM(G16:H16)</f>
        <v>0</v>
      </c>
      <c r="J16" s="55" t="str">
        <f t="shared" si="0"/>
        <v/>
      </c>
    </row>
    <row r="17" spans="1:12">
      <c r="A17" s="73"/>
      <c r="B17" s="72"/>
      <c r="C17" s="74"/>
      <c r="D17" s="71"/>
      <c r="E17" s="71"/>
      <c r="F17" s="71"/>
      <c r="G17" s="74"/>
      <c r="H17" s="76"/>
      <c r="I17" s="54">
        <f>F17*(Répartition!$F$22+Répartition!$E$22)+E17*(Répartition!$F$21+Répartition!$E$21)+D17*(Répartition!$F$20+Répartition!$E$20)+C17*(Répartition!$F$19+Répartition!$E$19)+SUM(G17:H17)</f>
        <v>0</v>
      </c>
      <c r="J17" s="55" t="str">
        <f t="shared" si="0"/>
        <v/>
      </c>
    </row>
    <row r="18" spans="1:12">
      <c r="A18" s="73"/>
      <c r="B18" s="72"/>
      <c r="C18" s="74"/>
      <c r="D18" s="71"/>
      <c r="E18" s="71"/>
      <c r="F18" s="71"/>
      <c r="G18" s="74"/>
      <c r="H18" s="76"/>
      <c r="I18" s="54">
        <f>F18*(Répartition!$F$22+Répartition!$E$22)+E18*(Répartition!$F$21+Répartition!$E$21)+D18*(Répartition!$F$20+Répartition!$E$20)+C18*(Répartition!$F$19+Répartition!$E$19)+SUM(G18:H18)</f>
        <v>0</v>
      </c>
      <c r="J18" s="55" t="str">
        <f t="shared" si="0"/>
        <v/>
      </c>
    </row>
    <row r="19" spans="1:12">
      <c r="A19" s="73"/>
      <c r="B19" s="72"/>
      <c r="C19" s="74"/>
      <c r="D19" s="71"/>
      <c r="E19" s="71"/>
      <c r="F19" s="71"/>
      <c r="G19" s="74"/>
      <c r="H19" s="76"/>
      <c r="I19" s="54">
        <f>F19*(Répartition!$F$22+Répartition!$E$22)+E19*(Répartition!$F$21+Répartition!$E$21)+D19*(Répartition!$F$20+Répartition!$E$20)+C19*(Répartition!$F$19+Répartition!$E$19)+SUM(G19:H19)</f>
        <v>0</v>
      </c>
      <c r="J19" s="55" t="str">
        <f t="shared" si="0"/>
        <v/>
      </c>
    </row>
    <row r="20" spans="1:12" ht="13.5" thickBot="1">
      <c r="A20" s="58" t="s">
        <v>26</v>
      </c>
      <c r="B20" s="78"/>
      <c r="C20" s="79"/>
      <c r="D20" s="80"/>
      <c r="E20" s="80"/>
      <c r="F20" s="80"/>
      <c r="G20" s="79"/>
      <c r="H20" s="77"/>
      <c r="I20" s="56">
        <f>F20*(Répartition!$F$22+Répartition!$E$22)+E20*(Répartition!$F$21+Répartition!$E$21)+D20*(Répartition!$F$20+Répartition!$E$20)+C20*(Répartition!$F$19+Répartition!$E$19)+SUM(G20:H20)</f>
        <v>0</v>
      </c>
      <c r="J20" s="57" t="str">
        <f t="shared" si="0"/>
        <v/>
      </c>
    </row>
    <row r="21" spans="1:12" ht="15">
      <c r="A21" s="59" t="s">
        <v>55</v>
      </c>
      <c r="B21" s="60">
        <f>SUM(B9:B20)</f>
        <v>0</v>
      </c>
      <c r="C21" s="48"/>
      <c r="D21" s="48"/>
      <c r="E21" s="48"/>
      <c r="F21" s="48"/>
      <c r="G21" s="48"/>
      <c r="H21" s="48"/>
      <c r="I21" s="48"/>
      <c r="J21" s="48"/>
      <c r="L21" s="48"/>
    </row>
    <row r="22" spans="1:12" ht="15.75" thickBot="1">
      <c r="A22" s="61" t="s">
        <v>56</v>
      </c>
      <c r="B22" s="62">
        <f>SUM(J9:J20)</f>
        <v>0</v>
      </c>
    </row>
    <row r="25" spans="1:12" ht="13.5" thickBot="1"/>
    <row r="26" spans="1:12" ht="14.25" customHeight="1">
      <c r="A26" s="219" t="s">
        <v>68</v>
      </c>
      <c r="B26" s="214" t="s">
        <v>64</v>
      </c>
      <c r="C26" s="179" t="s">
        <v>62</v>
      </c>
      <c r="D26" s="180"/>
      <c r="E26" s="181"/>
      <c r="F26" s="206" t="s">
        <v>61</v>
      </c>
      <c r="G26" s="192" t="s">
        <v>63</v>
      </c>
      <c r="H26" s="189" t="s">
        <v>60</v>
      </c>
    </row>
    <row r="27" spans="1:12" ht="14.25" customHeight="1">
      <c r="A27" s="220"/>
      <c r="B27" s="215"/>
      <c r="C27" s="121" t="s">
        <v>39</v>
      </c>
      <c r="D27" s="121" t="s">
        <v>40</v>
      </c>
      <c r="E27" s="121" t="s">
        <v>41</v>
      </c>
      <c r="F27" s="207"/>
      <c r="G27" s="193"/>
      <c r="H27" s="190"/>
    </row>
    <row r="28" spans="1:12">
      <c r="A28" s="220"/>
      <c r="B28" s="215"/>
      <c r="C28" s="176" t="s">
        <v>65</v>
      </c>
      <c r="D28" s="178"/>
      <c r="E28" s="177"/>
      <c r="F28" s="110" t="s">
        <v>66</v>
      </c>
      <c r="G28" s="194"/>
      <c r="H28" s="190"/>
    </row>
    <row r="29" spans="1:12">
      <c r="A29" s="220"/>
      <c r="B29" s="216"/>
      <c r="C29" s="65">
        <f>-SUM(C30:C33)+Répartition!G16</f>
        <v>0</v>
      </c>
      <c r="D29" s="5">
        <f>-SUM(D30:D33)+Répartition!H16</f>
        <v>0</v>
      </c>
      <c r="E29" s="53">
        <f>-SUM(E30:E33)+Répartition!G18+Répartition!I18</f>
        <v>0</v>
      </c>
      <c r="F29" s="65">
        <f>-SUM(F30:F33)+Répartition!G26+Répartition!I26</f>
        <v>0</v>
      </c>
      <c r="G29" s="54">
        <f>-SUM(G30:G33)+Répartition!G29+Répartition!I29</f>
        <v>0</v>
      </c>
      <c r="H29" s="191"/>
    </row>
    <row r="30" spans="1:12">
      <c r="A30" s="73" t="s">
        <v>47</v>
      </c>
      <c r="B30" s="72"/>
      <c r="C30" s="83"/>
      <c r="D30" s="71"/>
      <c r="E30" s="72"/>
      <c r="F30" s="83"/>
      <c r="G30" s="54">
        <f>SUM(F30:F30)+E30*Répartition!$J$22+Services!D30*Répartition!$H$21+Services!C30*Répartition!$H$20</f>
        <v>0</v>
      </c>
      <c r="H30" s="55" t="str">
        <f>IF((G30-B30)&lt;=0,"",G30-B30)</f>
        <v/>
      </c>
    </row>
    <row r="31" spans="1:12">
      <c r="A31" s="73"/>
      <c r="B31" s="72"/>
      <c r="C31" s="83"/>
      <c r="D31" s="71"/>
      <c r="E31" s="72"/>
      <c r="F31" s="83"/>
      <c r="G31" s="54">
        <f>SUM(F31:F31)+E31*Répartition!$J$22+Services!D31*Répartition!$H$21+Services!C31*Répartition!$H$20</f>
        <v>0</v>
      </c>
      <c r="H31" s="55" t="str">
        <f>IF((G31-B31)&lt;=0,"",G31-B31)</f>
        <v/>
      </c>
    </row>
    <row r="32" spans="1:12">
      <c r="A32" s="73"/>
      <c r="B32" s="72"/>
      <c r="C32" s="83"/>
      <c r="D32" s="71"/>
      <c r="E32" s="72"/>
      <c r="F32" s="83"/>
      <c r="G32" s="54">
        <f>SUM(F32:F32)+E32*Répartition!$J$22+Services!D32*Répartition!$H$21+Services!C32*Répartition!$H$20</f>
        <v>0</v>
      </c>
      <c r="H32" s="55" t="str">
        <f>IF((G32-B32)&lt;=0,"",G32-B32)</f>
        <v/>
      </c>
    </row>
    <row r="33" spans="1:12" ht="13.5" thickBot="1">
      <c r="A33" s="120" t="s">
        <v>26</v>
      </c>
      <c r="B33" s="81"/>
      <c r="C33" s="84"/>
      <c r="D33" s="80"/>
      <c r="E33" s="81"/>
      <c r="F33" s="84"/>
      <c r="G33" s="56">
        <f>SUM(F33:F33)+E33*Répartition!$J$22+Services!D33*Répartition!$H$21+Services!C33*Répartition!$H$20</f>
        <v>0</v>
      </c>
      <c r="H33" s="57" t="str">
        <f>IF((G33-B33)&lt;=0,"",G33-B33)</f>
        <v/>
      </c>
    </row>
    <row r="34" spans="1:12" ht="15">
      <c r="A34" s="59" t="s">
        <v>55</v>
      </c>
      <c r="B34" s="60">
        <f>SUM(B30:B33)</f>
        <v>0</v>
      </c>
      <c r="C34" s="48"/>
      <c r="D34" s="48"/>
      <c r="E34" s="48"/>
      <c r="F34" s="48"/>
      <c r="G34" s="48"/>
      <c r="H34" s="48"/>
      <c r="I34" s="48"/>
      <c r="J34" s="48"/>
      <c r="L34" s="48"/>
    </row>
    <row r="35" spans="1:12" ht="15.75" thickBot="1">
      <c r="A35" s="61" t="s">
        <v>56</v>
      </c>
      <c r="B35" s="62">
        <f>SUM(H30:H33)</f>
        <v>0</v>
      </c>
    </row>
    <row r="40" spans="1:12" ht="13.5" thickBot="1"/>
    <row r="41" spans="1:12" ht="17.25" customHeight="1">
      <c r="A41" s="219" t="s">
        <v>9</v>
      </c>
      <c r="B41" s="214" t="s">
        <v>64</v>
      </c>
      <c r="C41" s="217" t="s">
        <v>62</v>
      </c>
      <c r="D41" s="218"/>
      <c r="E41" s="218"/>
      <c r="F41" s="218"/>
      <c r="G41" s="195" t="s">
        <v>61</v>
      </c>
      <c r="H41" s="182" t="s">
        <v>31</v>
      </c>
      <c r="I41" s="192" t="s">
        <v>63</v>
      </c>
      <c r="J41" s="197" t="s">
        <v>60</v>
      </c>
    </row>
    <row r="42" spans="1:12" ht="13.5" customHeight="1">
      <c r="A42" s="220"/>
      <c r="B42" s="215"/>
      <c r="C42" s="122" t="s">
        <v>38</v>
      </c>
      <c r="D42" s="121" t="s">
        <v>39</v>
      </c>
      <c r="E42" s="121" t="s">
        <v>40</v>
      </c>
      <c r="F42" s="121" t="s">
        <v>41</v>
      </c>
      <c r="G42" s="196"/>
      <c r="H42" s="183"/>
      <c r="I42" s="193"/>
      <c r="J42" s="198"/>
    </row>
    <row r="43" spans="1:12">
      <c r="A43" s="220"/>
      <c r="B43" s="215"/>
      <c r="C43" s="176" t="s">
        <v>65</v>
      </c>
      <c r="D43" s="178"/>
      <c r="E43" s="178"/>
      <c r="F43" s="178"/>
      <c r="G43" s="176" t="s">
        <v>83</v>
      </c>
      <c r="H43" s="177"/>
      <c r="I43" s="194"/>
      <c r="J43" s="198"/>
    </row>
    <row r="44" spans="1:12">
      <c r="A44" s="220"/>
      <c r="B44" s="216"/>
      <c r="C44" s="52">
        <f>-SUM(C45:C57)+Répartition!C19</f>
        <v>0</v>
      </c>
      <c r="D44" s="5">
        <f>-SUM(D45:D57)+Répartition!C20</f>
        <v>0</v>
      </c>
      <c r="E44" s="5">
        <f>-SUM(E45:E57)+Répartition!C21</f>
        <v>0</v>
      </c>
      <c r="F44" s="5">
        <f>-SUM(F45:F57)+Répartition!C22</f>
        <v>0</v>
      </c>
      <c r="G44" s="52">
        <f>-SUM(G45:G57)+Répartition!K26</f>
        <v>0</v>
      </c>
      <c r="H44" s="53">
        <f>-SUM(H45:H57)+Répartition!K28</f>
        <v>0</v>
      </c>
      <c r="I44" s="54">
        <f>-SUM(I45:I57)+Répartition!K29</f>
        <v>0</v>
      </c>
      <c r="J44" s="198"/>
    </row>
    <row r="45" spans="1:12">
      <c r="A45" s="73" t="s">
        <v>47</v>
      </c>
      <c r="B45" s="72">
        <v>18</v>
      </c>
      <c r="C45" s="74"/>
      <c r="D45" s="71"/>
      <c r="E45" s="71"/>
      <c r="F45" s="71"/>
      <c r="G45" s="74"/>
      <c r="H45" s="72"/>
      <c r="I45" s="54">
        <f>F45*(Répartition!$L$22+Répartition!$K$22)+E45*(Répartition!$L$21+Répartition!$K$21)+D45*(Répartition!$L$20+Répartition!$K$20)+C45*(Répartition!$L$19+Répartition!$K$19)+SUM(G45:H45)</f>
        <v>0</v>
      </c>
      <c r="J45" s="55" t="str">
        <f t="shared" ref="J45:J57" si="1">IF((I45-B45)&lt;=0,"",I45-B45)</f>
        <v/>
      </c>
    </row>
    <row r="46" spans="1:12">
      <c r="A46" s="73"/>
      <c r="B46" s="72"/>
      <c r="C46" s="74"/>
      <c r="D46" s="71"/>
      <c r="E46" s="71"/>
      <c r="F46" s="71"/>
      <c r="G46" s="74"/>
      <c r="H46" s="72"/>
      <c r="I46" s="54">
        <f>F46*(Répartition!$L$22+Répartition!$K$22)+E46*(Répartition!$L$21+Répartition!$K$21)+D46*(Répartition!$L$20+Répartition!$K$20)+C46*(Répartition!$L$19+Répartition!$K$19)+SUM(G46:H46)</f>
        <v>0</v>
      </c>
      <c r="J46" s="55" t="str">
        <f t="shared" si="1"/>
        <v/>
      </c>
    </row>
    <row r="47" spans="1:12">
      <c r="A47" s="73"/>
      <c r="B47" s="72"/>
      <c r="C47" s="74"/>
      <c r="D47" s="71"/>
      <c r="E47" s="71"/>
      <c r="F47" s="71"/>
      <c r="G47" s="74"/>
      <c r="H47" s="72"/>
      <c r="I47" s="54">
        <f>F47*(Répartition!$L$22+Répartition!$K$22)+E47*(Répartition!$L$21+Répartition!$K$21)+D47*(Répartition!$L$20+Répartition!$K$20)+C47*(Répartition!$L$19+Répartition!$K$19)+SUM(G47:H47)</f>
        <v>0</v>
      </c>
      <c r="J47" s="55" t="str">
        <f t="shared" si="1"/>
        <v/>
      </c>
    </row>
    <row r="48" spans="1:12">
      <c r="A48" s="73"/>
      <c r="B48" s="72"/>
      <c r="C48" s="74"/>
      <c r="D48" s="71"/>
      <c r="E48" s="71"/>
      <c r="F48" s="71"/>
      <c r="G48" s="74"/>
      <c r="H48" s="72"/>
      <c r="I48" s="54">
        <f>F48*(Répartition!$L$22+Répartition!$K$22)+E48*(Répartition!$L$21+Répartition!$K$21)+D48*(Répartition!$L$20+Répartition!$K$20)+C48*(Répartition!$L$19+Répartition!$K$19)+SUM(G48:H48)</f>
        <v>0</v>
      </c>
      <c r="J48" s="55" t="str">
        <f t="shared" si="1"/>
        <v/>
      </c>
    </row>
    <row r="49" spans="1:12">
      <c r="A49" s="73"/>
      <c r="B49" s="72"/>
      <c r="C49" s="74"/>
      <c r="D49" s="71"/>
      <c r="E49" s="71"/>
      <c r="F49" s="71"/>
      <c r="G49" s="74"/>
      <c r="H49" s="72"/>
      <c r="I49" s="54">
        <f>F49*(Répartition!$L$22+Répartition!$K$22)+E49*(Répartition!$L$21+Répartition!$K$21)+D49*(Répartition!$L$20+Répartition!$K$20)+C49*(Répartition!$L$19+Répartition!$K$19)+SUM(G49:H49)</f>
        <v>0</v>
      </c>
      <c r="J49" s="55" t="str">
        <f t="shared" si="1"/>
        <v/>
      </c>
    </row>
    <row r="50" spans="1:12">
      <c r="A50" s="73"/>
      <c r="B50" s="72"/>
      <c r="C50" s="74"/>
      <c r="D50" s="71"/>
      <c r="E50" s="71"/>
      <c r="F50" s="71"/>
      <c r="G50" s="74"/>
      <c r="H50" s="72"/>
      <c r="I50" s="54">
        <f>F50*(Répartition!$L$22+Répartition!$K$22)+E50*(Répartition!$L$21+Répartition!$K$21)+D50*(Répartition!$L$20+Répartition!$K$20)+C50*(Répartition!$L$19+Répartition!$K$19)+SUM(G50:H50)</f>
        <v>0</v>
      </c>
      <c r="J50" s="55" t="str">
        <f t="shared" si="1"/>
        <v/>
      </c>
    </row>
    <row r="51" spans="1:12">
      <c r="A51" s="73"/>
      <c r="B51" s="72"/>
      <c r="C51" s="74"/>
      <c r="D51" s="71"/>
      <c r="E51" s="71"/>
      <c r="F51" s="71"/>
      <c r="G51" s="74"/>
      <c r="H51" s="72"/>
      <c r="I51" s="54">
        <f>F51*(Répartition!$L$22+Répartition!$K$22)+E51*(Répartition!$L$21+Répartition!$K$21)+D51*(Répartition!$L$20+Répartition!$K$20)+C51*(Répartition!$L$19+Répartition!$K$19)+SUM(G51:H51)</f>
        <v>0</v>
      </c>
      <c r="J51" s="55" t="str">
        <f t="shared" si="1"/>
        <v/>
      </c>
    </row>
    <row r="52" spans="1:12">
      <c r="A52" s="73"/>
      <c r="B52" s="72"/>
      <c r="C52" s="74"/>
      <c r="D52" s="71"/>
      <c r="E52" s="71"/>
      <c r="F52" s="71"/>
      <c r="G52" s="74"/>
      <c r="H52" s="72"/>
      <c r="I52" s="54">
        <f>F52*(Répartition!$L$22+Répartition!$K$22)+E52*(Répartition!$L$21+Répartition!$K$21)+D52*(Répartition!$L$20+Répartition!$K$20)+C52*(Répartition!$L$19+Répartition!$K$19)+SUM(G52:H52)</f>
        <v>0</v>
      </c>
      <c r="J52" s="55" t="str">
        <f t="shared" si="1"/>
        <v/>
      </c>
    </row>
    <row r="53" spans="1:12">
      <c r="A53" s="73"/>
      <c r="B53" s="72"/>
      <c r="C53" s="74"/>
      <c r="D53" s="71"/>
      <c r="E53" s="71"/>
      <c r="F53" s="71"/>
      <c r="G53" s="74"/>
      <c r="H53" s="72"/>
      <c r="I53" s="54">
        <f>F53*(Répartition!$L$22+Répartition!$K$22)+E53*(Répartition!$L$21+Répartition!$K$21)+D53*(Répartition!$L$20+Répartition!$K$20)+C53*(Répartition!$L$19+Répartition!$K$19)+SUM(G53:H53)</f>
        <v>0</v>
      </c>
      <c r="J53" s="55" t="str">
        <f t="shared" si="1"/>
        <v/>
      </c>
    </row>
    <row r="54" spans="1:12">
      <c r="A54" s="73"/>
      <c r="B54" s="72"/>
      <c r="C54" s="74"/>
      <c r="D54" s="71"/>
      <c r="E54" s="71"/>
      <c r="F54" s="71"/>
      <c r="G54" s="74"/>
      <c r="H54" s="72"/>
      <c r="I54" s="54">
        <f>F54*(Répartition!$L$22+Répartition!$K$22)+E54*(Répartition!$L$21+Répartition!$K$21)+D54*(Répartition!$L$20+Répartition!$K$20)+C54*(Répartition!$L$19+Répartition!$K$19)+SUM(G54:H54)</f>
        <v>0</v>
      </c>
      <c r="J54" s="55" t="str">
        <f t="shared" si="1"/>
        <v/>
      </c>
    </row>
    <row r="55" spans="1:12">
      <c r="A55" s="73"/>
      <c r="B55" s="72"/>
      <c r="C55" s="74"/>
      <c r="D55" s="71"/>
      <c r="E55" s="71"/>
      <c r="F55" s="71"/>
      <c r="G55" s="74"/>
      <c r="H55" s="72"/>
      <c r="I55" s="54">
        <f>F55*(Répartition!$L$22+Répartition!$K$22)+E55*(Répartition!$L$21+Répartition!$K$21)+D55*(Répartition!$L$20+Répartition!$K$20)+C55*(Répartition!$L$19+Répartition!$K$19)+SUM(G55:H55)</f>
        <v>0</v>
      </c>
      <c r="J55" s="55" t="str">
        <f t="shared" si="1"/>
        <v/>
      </c>
    </row>
    <row r="56" spans="1:12">
      <c r="A56" s="73"/>
      <c r="B56" s="72"/>
      <c r="C56" s="74"/>
      <c r="D56" s="71"/>
      <c r="E56" s="71"/>
      <c r="F56" s="71"/>
      <c r="G56" s="74"/>
      <c r="H56" s="72"/>
      <c r="I56" s="54">
        <f>F56*(Répartition!$L$22+Répartition!$K$22)+E56*(Répartition!$L$21+Répartition!$K$21)+D56*(Répartition!$L$20+Répartition!$K$20)+C56*(Répartition!$L$19+Répartition!$K$19)+SUM(G56:H56)</f>
        <v>0</v>
      </c>
      <c r="J56" s="55" t="str">
        <f t="shared" si="1"/>
        <v/>
      </c>
    </row>
    <row r="57" spans="1:12" ht="13.5" thickBot="1">
      <c r="A57" s="58" t="s">
        <v>26</v>
      </c>
      <c r="B57" s="78"/>
      <c r="C57" s="79"/>
      <c r="D57" s="80"/>
      <c r="E57" s="80"/>
      <c r="F57" s="80"/>
      <c r="G57" s="79"/>
      <c r="H57" s="81"/>
      <c r="I57" s="56">
        <f>F57*(Répartition!$L$22+Répartition!$K$22)+E57*(Répartition!$L$21+Répartition!$K$21)+D57*(Répartition!$L$20+Répartition!$K$20)+C57*(Répartition!$L$19+Répartition!$K$19)+SUM(G57:H57)</f>
        <v>0</v>
      </c>
      <c r="J57" s="57" t="str">
        <f t="shared" si="1"/>
        <v/>
      </c>
    </row>
    <row r="58" spans="1:12" ht="15">
      <c r="A58" s="59" t="s">
        <v>55</v>
      </c>
      <c r="B58" s="60">
        <f>SUM(B45:B57)</f>
        <v>18</v>
      </c>
      <c r="C58" s="48"/>
      <c r="D58" s="48"/>
      <c r="E58" s="48"/>
      <c r="F58" s="48"/>
      <c r="G58" s="48"/>
      <c r="H58" s="48"/>
      <c r="I58" s="48"/>
      <c r="J58" s="48"/>
      <c r="L58" s="48"/>
    </row>
    <row r="59" spans="1:12" ht="15.75" thickBot="1">
      <c r="A59" s="61" t="s">
        <v>56</v>
      </c>
      <c r="B59" s="62">
        <f>SUM(J45:J57)</f>
        <v>0</v>
      </c>
    </row>
    <row r="61" spans="1:12" ht="13.5" thickBot="1"/>
    <row r="62" spans="1:12" ht="17.25" customHeight="1">
      <c r="A62" s="211" t="s">
        <v>69</v>
      </c>
      <c r="B62" s="214" t="s">
        <v>64</v>
      </c>
      <c r="C62" s="217" t="s">
        <v>62</v>
      </c>
      <c r="D62" s="218"/>
      <c r="E62" s="218"/>
      <c r="F62" s="218"/>
      <c r="G62" s="195" t="s">
        <v>61</v>
      </c>
      <c r="H62" s="182" t="s">
        <v>31</v>
      </c>
      <c r="I62" s="192" t="s">
        <v>63</v>
      </c>
      <c r="J62" s="197" t="s">
        <v>60</v>
      </c>
    </row>
    <row r="63" spans="1:12" ht="13.5" customHeight="1">
      <c r="A63" s="212"/>
      <c r="B63" s="215"/>
      <c r="C63" s="122" t="s">
        <v>38</v>
      </c>
      <c r="D63" s="121" t="s">
        <v>39</v>
      </c>
      <c r="E63" s="121" t="s">
        <v>40</v>
      </c>
      <c r="F63" s="121" t="s">
        <v>41</v>
      </c>
      <c r="G63" s="196"/>
      <c r="H63" s="183"/>
      <c r="I63" s="193"/>
      <c r="J63" s="198"/>
    </row>
    <row r="64" spans="1:12">
      <c r="A64" s="212"/>
      <c r="B64" s="215"/>
      <c r="C64" s="176" t="s">
        <v>65</v>
      </c>
      <c r="D64" s="178"/>
      <c r="E64" s="178"/>
      <c r="F64" s="178"/>
      <c r="G64" s="176" t="s">
        <v>83</v>
      </c>
      <c r="H64" s="177"/>
      <c r="I64" s="194"/>
      <c r="J64" s="198"/>
    </row>
    <row r="65" spans="1:12">
      <c r="A65" s="213"/>
      <c r="B65" s="216"/>
      <c r="C65" s="52">
        <f>-SUM(C66:C76)+Répartition!C19</f>
        <v>0</v>
      </c>
      <c r="D65" s="5">
        <f>-SUM(D66:D76)+Répartition!C20</f>
        <v>0</v>
      </c>
      <c r="E65" s="5">
        <f>-SUM(E66:E76)+Répartition!C21</f>
        <v>0</v>
      </c>
      <c r="F65" s="5">
        <f>-SUM(F66:F76)+Répartition!C22</f>
        <v>0</v>
      </c>
      <c r="G65" s="52">
        <f>-SUM(G66:G76)+Répartition!M26</f>
        <v>0</v>
      </c>
      <c r="H65" s="53">
        <f>-SUM(H66:H76)+Répartition!M28</f>
        <v>0</v>
      </c>
      <c r="I65" s="54">
        <f>-SUM(I66:I76)+Répartition!M29</f>
        <v>0</v>
      </c>
      <c r="J65" s="198"/>
    </row>
    <row r="66" spans="1:12">
      <c r="A66" s="73" t="s">
        <v>47</v>
      </c>
      <c r="B66" s="72"/>
      <c r="C66" s="74"/>
      <c r="D66" s="71"/>
      <c r="E66" s="71"/>
      <c r="F66" s="71"/>
      <c r="G66" s="74"/>
      <c r="H66" s="72"/>
      <c r="I66" s="54">
        <f>F66*(Répartition!$M$22+Répartition!$N$22)+E66*(Répartition!$M$21+Répartition!$N$21)+D66*(Répartition!$M$20+Répartition!$N$20)+C66*(Répartition!$M$19+Répartition!$N$19)+SUM(G66:H66)</f>
        <v>0</v>
      </c>
      <c r="J66" s="55" t="str">
        <f t="shared" ref="J66:J76" si="2">IF((I66-B66)&lt;=0,"",I66-B66)</f>
        <v/>
      </c>
    </row>
    <row r="67" spans="1:12">
      <c r="A67" s="73"/>
      <c r="B67" s="72"/>
      <c r="C67" s="74"/>
      <c r="D67" s="71"/>
      <c r="E67" s="71"/>
      <c r="F67" s="71"/>
      <c r="G67" s="74"/>
      <c r="H67" s="72"/>
      <c r="I67" s="54">
        <f>F67*(Répartition!$M$22+Répartition!$N$22)+E67*(Répartition!$M$21+Répartition!$N$21)+D67*(Répartition!$M$20+Répartition!$N$20)+C67*(Répartition!$M$19+Répartition!$N$19)+SUM(G67:H67)</f>
        <v>0</v>
      </c>
      <c r="J67" s="55" t="str">
        <f t="shared" si="2"/>
        <v/>
      </c>
    </row>
    <row r="68" spans="1:12">
      <c r="A68" s="73"/>
      <c r="B68" s="72"/>
      <c r="C68" s="74"/>
      <c r="D68" s="71"/>
      <c r="E68" s="71"/>
      <c r="F68" s="71"/>
      <c r="G68" s="74"/>
      <c r="H68" s="72"/>
      <c r="I68" s="54">
        <f>F68*(Répartition!$M$22+Répartition!$N$22)+E68*(Répartition!$M$21+Répartition!$N$21)+D68*(Répartition!$M$20+Répartition!$N$20)+C68*(Répartition!$M$19+Répartition!$N$19)+SUM(G68:H68)</f>
        <v>0</v>
      </c>
      <c r="J68" s="55" t="str">
        <f t="shared" si="2"/>
        <v/>
      </c>
    </row>
    <row r="69" spans="1:12">
      <c r="A69" s="73"/>
      <c r="B69" s="72"/>
      <c r="C69" s="74"/>
      <c r="D69" s="71"/>
      <c r="E69" s="71"/>
      <c r="F69" s="71"/>
      <c r="G69" s="74"/>
      <c r="H69" s="72"/>
      <c r="I69" s="54">
        <f>F69*(Répartition!$M$22+Répartition!$N$22)+E69*(Répartition!$M$21+Répartition!$N$21)+D69*(Répartition!$M$20+Répartition!$N$20)+C69*(Répartition!$M$19+Répartition!$N$19)+SUM(G69:H69)</f>
        <v>0</v>
      </c>
      <c r="J69" s="55" t="str">
        <f t="shared" si="2"/>
        <v/>
      </c>
    </row>
    <row r="70" spans="1:12">
      <c r="A70" s="73"/>
      <c r="B70" s="72"/>
      <c r="C70" s="74"/>
      <c r="D70" s="71"/>
      <c r="E70" s="71"/>
      <c r="F70" s="71"/>
      <c r="G70" s="74"/>
      <c r="H70" s="72"/>
      <c r="I70" s="54">
        <f>F70*(Répartition!$M$22+Répartition!$N$22)+E70*(Répartition!$M$21+Répartition!$N$21)+D70*(Répartition!$M$20+Répartition!$N$20)+C70*(Répartition!$M$19+Répartition!$N$19)+SUM(G70:H70)</f>
        <v>0</v>
      </c>
      <c r="J70" s="55" t="str">
        <f t="shared" si="2"/>
        <v/>
      </c>
    </row>
    <row r="71" spans="1:12">
      <c r="A71" s="73"/>
      <c r="B71" s="72"/>
      <c r="C71" s="74"/>
      <c r="D71" s="71"/>
      <c r="E71" s="71"/>
      <c r="F71" s="71"/>
      <c r="G71" s="74"/>
      <c r="H71" s="72"/>
      <c r="I71" s="54">
        <f>F71*(Répartition!$M$22+Répartition!$N$22)+E71*(Répartition!$M$21+Répartition!$N$21)+D71*(Répartition!$M$20+Répartition!$N$20)+C71*(Répartition!$M$19+Répartition!$N$19)+SUM(G71:H71)</f>
        <v>0</v>
      </c>
      <c r="J71" s="55" t="str">
        <f t="shared" si="2"/>
        <v/>
      </c>
    </row>
    <row r="72" spans="1:12">
      <c r="A72" s="73"/>
      <c r="B72" s="72"/>
      <c r="C72" s="74"/>
      <c r="D72" s="71"/>
      <c r="E72" s="71"/>
      <c r="F72" s="71"/>
      <c r="G72" s="74"/>
      <c r="H72" s="72"/>
      <c r="I72" s="54">
        <f>F72*(Répartition!$M$22+Répartition!$N$22)+E72*(Répartition!$M$21+Répartition!$N$21)+D72*(Répartition!$M$20+Répartition!$N$20)+C72*(Répartition!$M$19+Répartition!$N$19)+SUM(G72:H72)</f>
        <v>0</v>
      </c>
      <c r="J72" s="55" t="str">
        <f t="shared" si="2"/>
        <v/>
      </c>
    </row>
    <row r="73" spans="1:12">
      <c r="A73" s="73"/>
      <c r="B73" s="72"/>
      <c r="C73" s="74"/>
      <c r="D73" s="71"/>
      <c r="E73" s="71"/>
      <c r="F73" s="71"/>
      <c r="G73" s="74"/>
      <c r="H73" s="72"/>
      <c r="I73" s="54">
        <f>F73*(Répartition!$M$22+Répartition!$N$22)+E73*(Répartition!$M$21+Répartition!$N$21)+D73*(Répartition!$M$20+Répartition!$N$20)+C73*(Répartition!$M$19+Répartition!$N$19)+SUM(G73:H73)</f>
        <v>0</v>
      </c>
      <c r="J73" s="55" t="str">
        <f t="shared" si="2"/>
        <v/>
      </c>
    </row>
    <row r="74" spans="1:12">
      <c r="A74" s="73"/>
      <c r="B74" s="72"/>
      <c r="C74" s="74"/>
      <c r="D74" s="71"/>
      <c r="E74" s="71"/>
      <c r="F74" s="71"/>
      <c r="G74" s="74"/>
      <c r="H74" s="72"/>
      <c r="I74" s="54">
        <f>F74*(Répartition!$M$22+Répartition!$N$22)+E74*(Répartition!$M$21+Répartition!$N$21)+D74*(Répartition!$M$20+Répartition!$N$20)+C74*(Répartition!$M$19+Répartition!$N$19)+SUM(G74:H74)</f>
        <v>0</v>
      </c>
      <c r="J74" s="55" t="str">
        <f t="shared" si="2"/>
        <v/>
      </c>
    </row>
    <row r="75" spans="1:12">
      <c r="A75" s="73"/>
      <c r="B75" s="72"/>
      <c r="C75" s="74"/>
      <c r="D75" s="71"/>
      <c r="E75" s="71"/>
      <c r="F75" s="71"/>
      <c r="G75" s="74"/>
      <c r="H75" s="72"/>
      <c r="I75" s="54">
        <f>F75*(Répartition!$M$22+Répartition!$N$22)+E75*(Répartition!$M$21+Répartition!$N$21)+D75*(Répartition!$M$20+Répartition!$N$20)+C75*(Répartition!$M$19+Répartition!$N$19)+SUM(G75:H75)</f>
        <v>0</v>
      </c>
      <c r="J75" s="55" t="str">
        <f t="shared" si="2"/>
        <v/>
      </c>
    </row>
    <row r="76" spans="1:12" ht="13.5" thickBot="1">
      <c r="A76" s="58" t="s">
        <v>26</v>
      </c>
      <c r="B76" s="78"/>
      <c r="C76" s="79"/>
      <c r="D76" s="80"/>
      <c r="E76" s="80"/>
      <c r="F76" s="80"/>
      <c r="G76" s="79"/>
      <c r="H76" s="81"/>
      <c r="I76" s="56">
        <f>F76*(Répartition!$M$22+Répartition!$N$22)+E76*(Répartition!$M$21+Répartition!$N$21)+D76*(Répartition!$M$20+Répartition!$N$20)+C76*(Répartition!$M$19+Répartition!$N$19)+SUM(G76:H76)</f>
        <v>0</v>
      </c>
      <c r="J76" s="57" t="str">
        <f t="shared" si="2"/>
        <v/>
      </c>
    </row>
    <row r="77" spans="1:12" ht="15">
      <c r="A77" s="59" t="s">
        <v>55</v>
      </c>
      <c r="B77" s="60">
        <f>SUM(B66:B76)</f>
        <v>0</v>
      </c>
      <c r="C77" s="48"/>
      <c r="D77" s="48"/>
      <c r="E77" s="48"/>
      <c r="F77" s="48"/>
      <c r="G77" s="48"/>
      <c r="H77" s="48"/>
      <c r="I77" s="48"/>
      <c r="J77" s="48"/>
      <c r="L77" s="48"/>
    </row>
    <row r="78" spans="1:12" ht="15.75" thickBot="1">
      <c r="A78" s="61" t="s">
        <v>56</v>
      </c>
      <c r="B78" s="62">
        <f>SUM(J66:J76)</f>
        <v>0</v>
      </c>
    </row>
    <row r="80" spans="1:12" ht="13.5" thickBot="1"/>
    <row r="81" spans="1:13" ht="12.75" customHeight="1">
      <c r="A81" s="219" t="s">
        <v>25</v>
      </c>
      <c r="B81" s="214" t="s">
        <v>64</v>
      </c>
      <c r="C81" s="217" t="s">
        <v>80</v>
      </c>
      <c r="D81" s="218"/>
      <c r="E81" s="218"/>
      <c r="F81" s="221"/>
      <c r="G81" s="179" t="s">
        <v>81</v>
      </c>
      <c r="H81" s="180"/>
      <c r="I81" s="181"/>
      <c r="J81" s="204" t="s">
        <v>61</v>
      </c>
      <c r="K81" s="182" t="s">
        <v>31</v>
      </c>
      <c r="L81" s="186" t="s">
        <v>63</v>
      </c>
      <c r="M81" s="201" t="s">
        <v>60</v>
      </c>
    </row>
    <row r="82" spans="1:13">
      <c r="A82" s="220"/>
      <c r="B82" s="215"/>
      <c r="C82" s="122" t="s">
        <v>38</v>
      </c>
      <c r="D82" s="121" t="s">
        <v>39</v>
      </c>
      <c r="E82" s="121" t="s">
        <v>40</v>
      </c>
      <c r="F82" s="121" t="s">
        <v>41</v>
      </c>
      <c r="G82" s="123" t="s">
        <v>39</v>
      </c>
      <c r="H82" s="124" t="s">
        <v>40</v>
      </c>
      <c r="I82" s="125" t="s">
        <v>41</v>
      </c>
      <c r="J82" s="205"/>
      <c r="K82" s="183"/>
      <c r="L82" s="187"/>
      <c r="M82" s="202"/>
    </row>
    <row r="83" spans="1:13">
      <c r="A83" s="220"/>
      <c r="B83" s="215"/>
      <c r="C83" s="176" t="s">
        <v>65</v>
      </c>
      <c r="D83" s="178"/>
      <c r="E83" s="178"/>
      <c r="F83" s="178"/>
      <c r="G83" s="178"/>
      <c r="H83" s="178"/>
      <c r="I83" s="177"/>
      <c r="J83" s="176" t="s">
        <v>83</v>
      </c>
      <c r="K83" s="177"/>
      <c r="L83" s="188"/>
      <c r="M83" s="202"/>
    </row>
    <row r="84" spans="1:13">
      <c r="A84" s="220"/>
      <c r="B84" s="216"/>
      <c r="C84" s="52">
        <f>-SUM(C85:C96)+Répartition!O16</f>
        <v>0</v>
      </c>
      <c r="D84" s="5">
        <f>-SUM(D85:D96)+Répartition!P16</f>
        <v>0</v>
      </c>
      <c r="E84" s="5">
        <f>-SUM(E85:E96)+Répartition!O18</f>
        <v>0</v>
      </c>
      <c r="F84" s="53">
        <f>-SUM(F85:F96)+Répartition!P18</f>
        <v>0</v>
      </c>
      <c r="G84" s="52">
        <f>-SUM(G85:G96)+Répartition!W16</f>
        <v>0</v>
      </c>
      <c r="H84" s="5">
        <f>-SUM(H85:H96)+Répartition!X16</f>
        <v>0</v>
      </c>
      <c r="I84" s="53">
        <f>-SUM(I85:I96)+Répartition!W18</f>
        <v>0</v>
      </c>
      <c r="J84" s="65">
        <f>-SUM(J85:J96)+Répartition!O26+Répartition!W26</f>
        <v>0</v>
      </c>
      <c r="K84" s="53">
        <f>-SUM(K85:K96)+Répartition!O28+Répartition!W28</f>
        <v>0</v>
      </c>
      <c r="L84" s="113">
        <f>-SUM(L85:L96)+Répartition!O29+Répartition!W29</f>
        <v>0</v>
      </c>
      <c r="M84" s="203"/>
    </row>
    <row r="85" spans="1:13">
      <c r="A85" s="73"/>
      <c r="B85" s="72"/>
      <c r="C85" s="74"/>
      <c r="D85" s="71"/>
      <c r="E85" s="71"/>
      <c r="F85" s="72"/>
      <c r="G85" s="74"/>
      <c r="H85" s="71"/>
      <c r="I85" s="72"/>
      <c r="J85" s="83"/>
      <c r="K85" s="72"/>
      <c r="L85" s="113">
        <f>F85*(Répartition!$O$22+Répartition!$P$22)+E85*(Répartition!$O$21+Répartition!$P$21)+D85*(Répartition!$O$20+Répartition!$P$20)+C85*(Répartition!$O$19+Répartition!$P$19)+I85*(Répartition!$W$22+Répartition!$X$22)+H85*(Répartition!$W$21+Répartition!$X$21)+G85*(Répartition!$W$20+Répartition!$X$20)+SUM(J85:K85)</f>
        <v>0</v>
      </c>
      <c r="M85" s="111" t="str">
        <f t="shared" ref="M85:M96" si="3">IF((L85-B85)&lt;=0,"",L85-B85)</f>
        <v/>
      </c>
    </row>
    <row r="86" spans="1:13">
      <c r="A86" s="73"/>
      <c r="B86" s="72"/>
      <c r="C86" s="74"/>
      <c r="D86" s="71"/>
      <c r="E86" s="71"/>
      <c r="F86" s="72"/>
      <c r="G86" s="74"/>
      <c r="H86" s="71"/>
      <c r="I86" s="72"/>
      <c r="J86" s="83"/>
      <c r="K86" s="72"/>
      <c r="L86" s="113">
        <f>F86*(Répartition!$O$22+Répartition!$P$22)+E86*(Répartition!$O$21+Répartition!$P$21)+D86*(Répartition!$O$20+Répartition!$P$20)+C86*(Répartition!$O$19+Répartition!$P$19)+I86*(Répartition!$W$22+Répartition!$X$22)+H86*(Répartition!$W$21+Répartition!$X$21)+G86*(Répartition!$W$20+Répartition!$X$20)+SUM(J86:K86)</f>
        <v>0</v>
      </c>
      <c r="M86" s="111" t="str">
        <f t="shared" si="3"/>
        <v/>
      </c>
    </row>
    <row r="87" spans="1:13">
      <c r="A87" s="73"/>
      <c r="B87" s="72"/>
      <c r="C87" s="74"/>
      <c r="D87" s="71"/>
      <c r="E87" s="71"/>
      <c r="F87" s="72"/>
      <c r="G87" s="74"/>
      <c r="H87" s="71"/>
      <c r="I87" s="72"/>
      <c r="J87" s="83"/>
      <c r="K87" s="72"/>
      <c r="L87" s="113">
        <f>F87*(Répartition!$O$22+Répartition!$P$22)+E87*(Répartition!$O$21+Répartition!$P$21)+D87*(Répartition!$O$20+Répartition!$P$20)+C87*(Répartition!$O$19+Répartition!$P$19)+I87*(Répartition!$W$22+Répartition!$X$22)+H87*(Répartition!$W$21+Répartition!$X$21)+G87*(Répartition!$W$20+Répartition!$X$20)+SUM(J87:K87)</f>
        <v>0</v>
      </c>
      <c r="M87" s="111" t="str">
        <f t="shared" si="3"/>
        <v/>
      </c>
    </row>
    <row r="88" spans="1:13">
      <c r="A88" s="73"/>
      <c r="B88" s="72"/>
      <c r="C88" s="74"/>
      <c r="D88" s="71"/>
      <c r="E88" s="71"/>
      <c r="F88" s="72"/>
      <c r="G88" s="74"/>
      <c r="H88" s="71"/>
      <c r="I88" s="72"/>
      <c r="J88" s="83"/>
      <c r="K88" s="72"/>
      <c r="L88" s="113">
        <f>F88*(Répartition!$O$22+Répartition!$P$22)+E88*(Répartition!$O$21+Répartition!$P$21)+D88*(Répartition!$O$20+Répartition!$P$20)+C88*(Répartition!$O$19+Répartition!$P$19)+I88*(Répartition!$W$22+Répartition!$X$22)+H88*(Répartition!$W$21+Répartition!$X$21)+G88*(Répartition!$W$20+Répartition!$X$20)+SUM(J88:K88)</f>
        <v>0</v>
      </c>
      <c r="M88" s="111" t="str">
        <f t="shared" si="3"/>
        <v/>
      </c>
    </row>
    <row r="89" spans="1:13">
      <c r="A89" s="73"/>
      <c r="B89" s="72"/>
      <c r="C89" s="74"/>
      <c r="D89" s="71"/>
      <c r="E89" s="71"/>
      <c r="F89" s="72"/>
      <c r="G89" s="74"/>
      <c r="H89" s="71"/>
      <c r="I89" s="72"/>
      <c r="J89" s="83"/>
      <c r="K89" s="72"/>
      <c r="L89" s="113">
        <f>F89*(Répartition!$O$22+Répartition!$P$22)+E89*(Répartition!$O$21+Répartition!$P$21)+D89*(Répartition!$O$20+Répartition!$P$20)+C89*(Répartition!$O$19+Répartition!$P$19)+I89*(Répartition!$W$22+Répartition!$X$22)+H89*(Répartition!$W$21+Répartition!$X$21)+G89*(Répartition!$W$20+Répartition!$X$20)+SUM(J89:K89)</f>
        <v>0</v>
      </c>
      <c r="M89" s="111" t="str">
        <f t="shared" si="3"/>
        <v/>
      </c>
    </row>
    <row r="90" spans="1:13">
      <c r="A90" s="73"/>
      <c r="B90" s="72"/>
      <c r="C90" s="74"/>
      <c r="D90" s="71"/>
      <c r="E90" s="71"/>
      <c r="F90" s="72"/>
      <c r="G90" s="74"/>
      <c r="H90" s="71"/>
      <c r="I90" s="72"/>
      <c r="J90" s="83"/>
      <c r="K90" s="72"/>
      <c r="L90" s="113">
        <f>F90*(Répartition!$O$22+Répartition!$P$22)+E90*(Répartition!$O$21+Répartition!$P$21)+D90*(Répartition!$O$20+Répartition!$P$20)+C90*(Répartition!$O$19+Répartition!$P$19)+I90*(Répartition!$W$22+Répartition!$X$22)+H90*(Répartition!$W$21+Répartition!$X$21)+G90*(Répartition!$W$20+Répartition!$X$20)+SUM(J90:K90)</f>
        <v>0</v>
      </c>
      <c r="M90" s="111" t="str">
        <f t="shared" si="3"/>
        <v/>
      </c>
    </row>
    <row r="91" spans="1:13">
      <c r="A91" s="73"/>
      <c r="B91" s="72"/>
      <c r="C91" s="74"/>
      <c r="D91" s="71"/>
      <c r="E91" s="71"/>
      <c r="F91" s="72"/>
      <c r="G91" s="74"/>
      <c r="H91" s="71"/>
      <c r="I91" s="72"/>
      <c r="J91" s="83"/>
      <c r="K91" s="72"/>
      <c r="L91" s="113">
        <f>F91*(Répartition!$O$22+Répartition!$P$22)+E91*(Répartition!$O$21+Répartition!$P$21)+D91*(Répartition!$O$20+Répartition!$P$20)+C91*(Répartition!$O$19+Répartition!$P$19)+I91*(Répartition!$W$22+Répartition!$X$22)+H91*(Répartition!$W$21+Répartition!$X$21)+G91*(Répartition!$W$20+Répartition!$X$20)+SUM(J91:K91)</f>
        <v>0</v>
      </c>
      <c r="M91" s="111" t="str">
        <f t="shared" si="3"/>
        <v/>
      </c>
    </row>
    <row r="92" spans="1:13">
      <c r="A92" s="73"/>
      <c r="B92" s="72"/>
      <c r="C92" s="74"/>
      <c r="D92" s="71"/>
      <c r="E92" s="71"/>
      <c r="F92" s="72"/>
      <c r="G92" s="74"/>
      <c r="H92" s="71"/>
      <c r="I92" s="72"/>
      <c r="J92" s="83"/>
      <c r="K92" s="72"/>
      <c r="L92" s="113">
        <f>F92*(Répartition!$O$22+Répartition!$P$22)+E92*(Répartition!$O$21+Répartition!$P$21)+D92*(Répartition!$O$20+Répartition!$P$20)+C92*(Répartition!$O$19+Répartition!$P$19)+I92*(Répartition!$W$22+Répartition!$X$22)+H92*(Répartition!$W$21+Répartition!$X$21)+G92*(Répartition!$W$20+Répartition!$X$20)+SUM(J92:K92)</f>
        <v>0</v>
      </c>
      <c r="M92" s="111" t="str">
        <f t="shared" si="3"/>
        <v/>
      </c>
    </row>
    <row r="93" spans="1:13">
      <c r="A93" s="73"/>
      <c r="B93" s="72"/>
      <c r="C93" s="74"/>
      <c r="D93" s="71"/>
      <c r="E93" s="71"/>
      <c r="F93" s="72"/>
      <c r="G93" s="74"/>
      <c r="H93" s="71"/>
      <c r="I93" s="72"/>
      <c r="J93" s="83"/>
      <c r="K93" s="72"/>
      <c r="L93" s="113">
        <f>F93*(Répartition!$O$22+Répartition!$P$22)+E93*(Répartition!$O$21+Répartition!$P$21)+D93*(Répartition!$O$20+Répartition!$P$20)+C93*(Répartition!$O$19+Répartition!$P$19)+I93*(Répartition!$W$22+Répartition!$X$22)+H93*(Répartition!$W$21+Répartition!$X$21)+G93*(Répartition!$W$20+Répartition!$X$20)+SUM(J93:K93)</f>
        <v>0</v>
      </c>
      <c r="M93" s="111" t="str">
        <f t="shared" si="3"/>
        <v/>
      </c>
    </row>
    <row r="94" spans="1:13">
      <c r="A94" s="73"/>
      <c r="B94" s="72"/>
      <c r="C94" s="74"/>
      <c r="D94" s="71"/>
      <c r="E94" s="71"/>
      <c r="F94" s="72"/>
      <c r="G94" s="74"/>
      <c r="H94" s="71"/>
      <c r="I94" s="72"/>
      <c r="J94" s="83"/>
      <c r="K94" s="72"/>
      <c r="L94" s="113">
        <f>F94*(Répartition!$O$22+Répartition!$P$22)+E94*(Répartition!$O$21+Répartition!$P$21)+D94*(Répartition!$O$20+Répartition!$P$20)+C94*(Répartition!$O$19+Répartition!$P$19)+I94*(Répartition!$W$22+Répartition!$X$22)+H94*(Répartition!$W$21+Répartition!$X$21)+G94*(Répartition!$W$20+Répartition!$X$20)+SUM(J94:K94)</f>
        <v>0</v>
      </c>
      <c r="M94" s="111" t="str">
        <f t="shared" si="3"/>
        <v/>
      </c>
    </row>
    <row r="95" spans="1:13">
      <c r="A95" s="73"/>
      <c r="B95" s="72"/>
      <c r="C95" s="74"/>
      <c r="D95" s="71"/>
      <c r="E95" s="71"/>
      <c r="F95" s="72"/>
      <c r="G95" s="74"/>
      <c r="H95" s="71"/>
      <c r="I95" s="72"/>
      <c r="J95" s="83"/>
      <c r="K95" s="72"/>
      <c r="L95" s="113">
        <f>F95*(Répartition!$O$22+Répartition!$P$22)+E95*(Répartition!$O$21+Répartition!$P$21)+D95*(Répartition!$O$20+Répartition!$P$20)+C95*(Répartition!$O$19+Répartition!$P$19)+I95*(Répartition!$W$22+Répartition!$X$22)+H95*(Répartition!$W$21+Répartition!$X$21)+G95*(Répartition!$W$20+Répartition!$X$20)+SUM(J95:K95)</f>
        <v>0</v>
      </c>
      <c r="M95" s="111" t="str">
        <f t="shared" si="3"/>
        <v/>
      </c>
    </row>
    <row r="96" spans="1:13" ht="13.5" thickBot="1">
      <c r="A96" s="58" t="s">
        <v>26</v>
      </c>
      <c r="B96" s="78"/>
      <c r="C96" s="79"/>
      <c r="D96" s="80"/>
      <c r="E96" s="80"/>
      <c r="F96" s="81"/>
      <c r="G96" s="79"/>
      <c r="H96" s="80"/>
      <c r="I96" s="81"/>
      <c r="J96" s="84"/>
      <c r="K96" s="81"/>
      <c r="L96" s="114">
        <f>F96*(Répartition!$O$22+Répartition!$P$22)+E96*(Répartition!$O$21+Répartition!$P$21)+D96*(Répartition!$O$20+Répartition!$P$20)+C96*(Répartition!$O$19+Répartition!$P$19)+I96*(Répartition!$W$22+Répartition!$X$22)+H96*(Répartition!$W$21+Répartition!$X$21)+G96*(Répartition!$W$20+Répartition!$X$20)+SUM(J96:K96)</f>
        <v>0</v>
      </c>
      <c r="M96" s="112" t="str">
        <f t="shared" si="3"/>
        <v/>
      </c>
    </row>
    <row r="97" spans="1:13" ht="15">
      <c r="A97" s="59" t="s">
        <v>55</v>
      </c>
      <c r="B97" s="60">
        <f>SUM(B85:B96)</f>
        <v>0</v>
      </c>
      <c r="C97" s="48"/>
      <c r="D97" s="48"/>
      <c r="E97" s="48"/>
      <c r="F97" s="48"/>
      <c r="G97" s="48"/>
      <c r="H97" s="48"/>
      <c r="I97" s="48"/>
      <c r="J97" s="48"/>
      <c r="L97" s="48"/>
    </row>
    <row r="98" spans="1:13" ht="15.75" thickBot="1">
      <c r="A98" s="61" t="s">
        <v>56</v>
      </c>
      <c r="B98" s="62">
        <f>SUM(M85:M96)</f>
        <v>0</v>
      </c>
    </row>
    <row r="99" spans="1:13" ht="13.5" thickBot="1"/>
    <row r="100" spans="1:13" ht="19.5" customHeight="1">
      <c r="A100" s="219" t="s">
        <v>50</v>
      </c>
      <c r="B100" s="214" t="s">
        <v>64</v>
      </c>
      <c r="C100" s="119" t="s">
        <v>82</v>
      </c>
      <c r="D100" s="179" t="s">
        <v>80</v>
      </c>
      <c r="E100" s="180"/>
      <c r="F100" s="180"/>
      <c r="G100" s="181"/>
      <c r="H100" s="179" t="s">
        <v>81</v>
      </c>
      <c r="I100" s="180"/>
      <c r="J100" s="180"/>
      <c r="K100" s="206" t="s">
        <v>61</v>
      </c>
      <c r="L100" s="186" t="s">
        <v>63</v>
      </c>
      <c r="M100" s="208" t="s">
        <v>60</v>
      </c>
    </row>
    <row r="101" spans="1:13" ht="17.25" customHeight="1">
      <c r="A101" s="220"/>
      <c r="B101" s="215"/>
      <c r="C101" s="122" t="s">
        <v>38</v>
      </c>
      <c r="D101" s="122" t="s">
        <v>38</v>
      </c>
      <c r="E101" s="121" t="s">
        <v>39</v>
      </c>
      <c r="F101" s="121" t="s">
        <v>40</v>
      </c>
      <c r="G101" s="121" t="s">
        <v>41</v>
      </c>
      <c r="H101" s="123" t="s">
        <v>39</v>
      </c>
      <c r="I101" s="124" t="s">
        <v>40</v>
      </c>
      <c r="J101" s="125" t="s">
        <v>41</v>
      </c>
      <c r="K101" s="207"/>
      <c r="L101" s="187"/>
      <c r="M101" s="209"/>
    </row>
    <row r="102" spans="1:13" ht="12.75" customHeight="1">
      <c r="A102" s="220"/>
      <c r="B102" s="215"/>
      <c r="C102" s="176" t="s">
        <v>65</v>
      </c>
      <c r="D102" s="178"/>
      <c r="E102" s="178"/>
      <c r="F102" s="178"/>
      <c r="G102" s="178"/>
      <c r="H102" s="178"/>
      <c r="I102" s="178"/>
      <c r="J102" s="178"/>
      <c r="K102" s="118" t="s">
        <v>83</v>
      </c>
      <c r="L102" s="188"/>
      <c r="M102" s="209"/>
    </row>
    <row r="103" spans="1:13" ht="12.75" customHeight="1">
      <c r="A103" s="220"/>
      <c r="B103" s="216"/>
      <c r="C103" s="52">
        <f>-SUM(C104:C107)+Répartition!U18</f>
        <v>0</v>
      </c>
      <c r="D103" s="52">
        <f>-SUM(D104:D107)+Répartition!Q16</f>
        <v>0</v>
      </c>
      <c r="E103" s="52">
        <f>-SUM(E104:E107)+Répartition!R16</f>
        <v>0</v>
      </c>
      <c r="F103" s="52">
        <f>-SUM(F104:F107)+Répartition!Q18</f>
        <v>0</v>
      </c>
      <c r="G103" s="52">
        <f>-SUM(G104:G107)+Répartition!R18</f>
        <v>0</v>
      </c>
      <c r="H103" s="52">
        <f>-SUM(H104:H107)+Répartition!AA16</f>
        <v>0</v>
      </c>
      <c r="I103" s="52">
        <f>-SUM(I104:I107)+Répartition!AB16</f>
        <v>0</v>
      </c>
      <c r="J103" s="63">
        <f>-SUM(J104:J107)+Répartition!AA18</f>
        <v>0</v>
      </c>
      <c r="K103" s="117">
        <f>-SUM(K104:K107)+Répartition!Q26+Répartition!AA26+Répartition!U26</f>
        <v>0</v>
      </c>
      <c r="L103" s="113">
        <f>-SUM(L104:L107)+Répartition!Q29+Répartition!U29+Répartition!AA29</f>
        <v>0</v>
      </c>
      <c r="M103" s="210"/>
    </row>
    <row r="104" spans="1:13">
      <c r="A104" s="73"/>
      <c r="B104" s="72"/>
      <c r="C104" s="115"/>
      <c r="D104" s="74"/>
      <c r="E104" s="71"/>
      <c r="F104" s="71"/>
      <c r="G104" s="72"/>
      <c r="H104" s="74"/>
      <c r="I104" s="71"/>
      <c r="J104" s="75"/>
      <c r="K104" s="115"/>
      <c r="L104" s="113">
        <f>G104*(Répartition!$O$22+Répartition!$P$22)+F104*(Répartition!$O$21+Répartition!$P$21)+E104*(Répartition!$O$20+Répartition!$P$20)+D104*(Répartition!$O$19+Répartition!$P$19)+J104*(Répartition!$W$22+Répartition!$X$22)+I104*(Répartition!$W$21+Répartition!$X$21)+H104*(Répartition!$W$20+Répartition!$X$20)+SUM(K104:K104)+C104*(Répartition!$U$19+Répartition!$V$19)</f>
        <v>0</v>
      </c>
      <c r="M104" s="111" t="str">
        <f>IF((L104-B104)&lt;=0,"",L104-B104)</f>
        <v/>
      </c>
    </row>
    <row r="105" spans="1:13">
      <c r="A105" s="73"/>
      <c r="B105" s="72"/>
      <c r="C105" s="115"/>
      <c r="D105" s="74"/>
      <c r="E105" s="71"/>
      <c r="F105" s="71"/>
      <c r="G105" s="72"/>
      <c r="H105" s="74"/>
      <c r="I105" s="71"/>
      <c r="J105" s="75"/>
      <c r="K105" s="115"/>
      <c r="L105" s="113">
        <f>G105*(Répartition!$O$22+Répartition!$P$22)+F105*(Répartition!$O$21+Répartition!$P$21)+E105*(Répartition!$O$20+Répartition!$P$20)+D105*(Répartition!$O$19+Répartition!$P$19)+J105*(Répartition!$W$22+Répartition!$X$22)+I105*(Répartition!$W$21+Répartition!$X$21)+H105*(Répartition!$W$20+Répartition!$X$20)+SUM(K105:K105)+C105*(Répartition!$U$19+Répartition!$V$19)</f>
        <v>0</v>
      </c>
      <c r="M105" s="111" t="str">
        <f>IF((L105-B105)&lt;=0,"",L105-B105)</f>
        <v/>
      </c>
    </row>
    <row r="106" spans="1:13">
      <c r="A106" s="73"/>
      <c r="B106" s="72"/>
      <c r="C106" s="115"/>
      <c r="D106" s="74"/>
      <c r="E106" s="71"/>
      <c r="F106" s="71"/>
      <c r="G106" s="72"/>
      <c r="H106" s="74"/>
      <c r="I106" s="71"/>
      <c r="J106" s="75"/>
      <c r="K106" s="115"/>
      <c r="L106" s="113">
        <f>G106*(Répartition!$O$22+Répartition!$P$22)+F106*(Répartition!$O$21+Répartition!$P$21)+E106*(Répartition!$O$20+Répartition!$P$20)+D106*(Répartition!$O$19+Répartition!$P$19)+J106*(Répartition!$W$22+Répartition!$X$22)+I106*(Répartition!$W$21+Répartition!$X$21)+H106*(Répartition!$W$20+Répartition!$X$20)+SUM(K106:K106)+C106*(Répartition!$U$19+Répartition!$V$19)</f>
        <v>0</v>
      </c>
      <c r="M106" s="111" t="str">
        <f>IF((L106-B106)&lt;=0,"",L106-B106)</f>
        <v/>
      </c>
    </row>
    <row r="107" spans="1:13" ht="13.5" thickBot="1">
      <c r="A107" s="58" t="s">
        <v>26</v>
      </c>
      <c r="B107" s="78"/>
      <c r="C107" s="116"/>
      <c r="D107" s="79"/>
      <c r="E107" s="80"/>
      <c r="F107" s="80"/>
      <c r="G107" s="81"/>
      <c r="H107" s="79"/>
      <c r="I107" s="80"/>
      <c r="J107" s="82"/>
      <c r="K107" s="116"/>
      <c r="L107" s="114">
        <f>G107*(Répartition!$O$22+Répartition!$P$22)+F107*(Répartition!$O$21+Répartition!$P$21)+E107*(Répartition!$O$20+Répartition!$P$20)+D107*(Répartition!$O$19+Répartition!$P$19)+J107*(Répartition!$W$22+Répartition!$X$22)+I107*(Répartition!$W$21+Répartition!$X$21)+H107*(Répartition!$W$20+Répartition!$X$20)+SUM(K107:K107)+C107*(Répartition!$U$19+Répartition!$V$19)</f>
        <v>0</v>
      </c>
      <c r="M107" s="112" t="str">
        <f>IF((L107-B107)&lt;=0,"",L107-B107)</f>
        <v/>
      </c>
    </row>
    <row r="108" spans="1:13" ht="15">
      <c r="A108" s="59" t="s">
        <v>55</v>
      </c>
      <c r="B108" s="60">
        <f>SUM(B104:B107)</f>
        <v>0</v>
      </c>
      <c r="C108" s="48"/>
      <c r="D108" s="48"/>
      <c r="E108" s="48"/>
      <c r="F108" s="48"/>
      <c r="G108" s="48"/>
      <c r="H108" s="48"/>
      <c r="I108" s="48"/>
      <c r="J108" s="48"/>
      <c r="L108" s="48"/>
    </row>
    <row r="109" spans="1:13" ht="15.75" thickBot="1">
      <c r="A109" s="61" t="s">
        <v>56</v>
      </c>
      <c r="B109" s="62">
        <f>SUM(M104:M107)</f>
        <v>0</v>
      </c>
    </row>
    <row r="110" spans="1:13" ht="13.5" thickBot="1"/>
    <row r="111" spans="1:13" ht="19.5" customHeight="1">
      <c r="A111" s="219" t="s">
        <v>28</v>
      </c>
      <c r="B111" s="214" t="s">
        <v>64</v>
      </c>
      <c r="C111" s="119" t="s">
        <v>82</v>
      </c>
      <c r="D111" s="180" t="s">
        <v>81</v>
      </c>
      <c r="E111" s="180"/>
      <c r="F111" s="181"/>
      <c r="G111" s="195" t="s">
        <v>61</v>
      </c>
      <c r="H111" s="186" t="s">
        <v>63</v>
      </c>
      <c r="I111" s="184" t="s">
        <v>60</v>
      </c>
    </row>
    <row r="112" spans="1:13" ht="15" customHeight="1">
      <c r="A112" s="220"/>
      <c r="B112" s="215"/>
      <c r="C112" s="122" t="s">
        <v>38</v>
      </c>
      <c r="D112" s="123" t="s">
        <v>39</v>
      </c>
      <c r="E112" s="124" t="s">
        <v>40</v>
      </c>
      <c r="F112" s="125" t="s">
        <v>41</v>
      </c>
      <c r="G112" s="196"/>
      <c r="H112" s="187"/>
      <c r="I112" s="185"/>
      <c r="K112" s="48"/>
    </row>
    <row r="113" spans="1:12">
      <c r="A113" s="220"/>
      <c r="B113" s="215"/>
      <c r="C113" s="176" t="s">
        <v>65</v>
      </c>
      <c r="D113" s="178"/>
      <c r="E113" s="178"/>
      <c r="F113" s="177"/>
      <c r="G113" s="110" t="s">
        <v>66</v>
      </c>
      <c r="H113" s="188"/>
      <c r="I113" s="185"/>
    </row>
    <row r="114" spans="1:12">
      <c r="A114" s="220"/>
      <c r="B114" s="216"/>
      <c r="C114" s="117">
        <f>-SUM(C115:C118)+Répartition!S18</f>
        <v>0</v>
      </c>
      <c r="D114" s="65">
        <f>-SUM(D115:D118)+Répartition!Y16</f>
        <v>0</v>
      </c>
      <c r="E114" s="5">
        <f>-SUM(E115:E118)+Répartition!Z16</f>
        <v>0</v>
      </c>
      <c r="F114" s="5">
        <f>-SUM(F115:F118)+Répartition!Y18</f>
        <v>0</v>
      </c>
      <c r="G114" s="52">
        <f>-SUM(G115:G118)+Répartition!S26+Répartition!Y26</f>
        <v>0</v>
      </c>
      <c r="H114" s="113">
        <f>-SUM(H115:H118)+Répartition!S29+Répartition!Y29</f>
        <v>0</v>
      </c>
      <c r="I114" s="185"/>
    </row>
    <row r="115" spans="1:12">
      <c r="A115" s="73" t="s">
        <v>47</v>
      </c>
      <c r="B115" s="72"/>
      <c r="C115" s="115"/>
      <c r="D115" s="83"/>
      <c r="E115" s="71"/>
      <c r="F115" s="71"/>
      <c r="G115" s="74"/>
      <c r="H115" s="113">
        <f>SUM(G115:G115)+C115*(Répartition!$S$24+Répartition!$T$24)+D115*(Répartition!$Y$20+Répartition!$Z$20)+E115*(Répartition!$Y$21+Répartition!$Z$21)+F115*(Répartition!$Y$22+Répartition!$Z$22)</f>
        <v>0</v>
      </c>
      <c r="I115" s="111" t="str">
        <f>IF((H115-B115)&lt;=0,"",H115-B115)</f>
        <v/>
      </c>
    </row>
    <row r="116" spans="1:12">
      <c r="A116" s="73"/>
      <c r="B116" s="72"/>
      <c r="C116" s="115"/>
      <c r="D116" s="83"/>
      <c r="E116" s="71"/>
      <c r="F116" s="71"/>
      <c r="G116" s="74"/>
      <c r="H116" s="113">
        <f>SUM(G116:G116)+C116*(Répartition!$S$24+Répartition!$T$24)+D116*(Répartition!$Y$20+Répartition!$Z$20)+E116*(Répartition!$Y$21+Répartition!$Z$21)+F116*(Répartition!$Y$22+Répartition!$Z$22)</f>
        <v>0</v>
      </c>
      <c r="I116" s="111" t="str">
        <f>IF((H116-B116)&lt;=0,"",H116-B116)</f>
        <v/>
      </c>
    </row>
    <row r="117" spans="1:12">
      <c r="A117" s="73"/>
      <c r="B117" s="72"/>
      <c r="C117" s="115"/>
      <c r="D117" s="83"/>
      <c r="E117" s="71"/>
      <c r="F117" s="71"/>
      <c r="G117" s="74"/>
      <c r="H117" s="113">
        <f>SUM(G117:G117)+C117*(Répartition!$S$24+Répartition!$T$24)+D117*(Répartition!$Y$20+Répartition!$Z$20)+E117*(Répartition!$Y$21+Répartition!$Z$21)+F117*(Répartition!$Y$22+Répartition!$Z$22)</f>
        <v>0</v>
      </c>
      <c r="I117" s="111" t="str">
        <f>IF((H117-B117)&lt;=0,"",H117-B117)</f>
        <v/>
      </c>
    </row>
    <row r="118" spans="1:12" ht="13.5" thickBot="1">
      <c r="A118" s="58" t="s">
        <v>26</v>
      </c>
      <c r="B118" s="78"/>
      <c r="C118" s="116"/>
      <c r="D118" s="84"/>
      <c r="E118" s="80"/>
      <c r="F118" s="80"/>
      <c r="G118" s="79"/>
      <c r="H118" s="114">
        <f>SUM(G118:G118)+C118*(Répartition!$S$24+Répartition!$T$24)+D118*(Répartition!$Y$20+Répartition!$Z$20)+E118*(Répartition!$Y$21+Répartition!$Z$21)+F118*(Répartition!$Y$22+Répartition!$Z$22)</f>
        <v>0</v>
      </c>
      <c r="I118" s="112" t="str">
        <f>IF((H118-B118)&lt;=0,"",H118-B118)</f>
        <v/>
      </c>
    </row>
    <row r="119" spans="1:12" ht="15">
      <c r="A119" s="59" t="s">
        <v>55</v>
      </c>
      <c r="B119" s="60">
        <f>SUM(B115:B118)</f>
        <v>0</v>
      </c>
      <c r="C119" s="48"/>
      <c r="D119" s="48"/>
      <c r="E119" s="48"/>
      <c r="F119" s="48"/>
      <c r="G119" s="48"/>
      <c r="H119" s="48"/>
      <c r="I119" s="48"/>
      <c r="J119" s="48"/>
      <c r="L119" s="48"/>
    </row>
    <row r="120" spans="1:12" ht="15.75" thickBot="1">
      <c r="A120" s="61" t="s">
        <v>56</v>
      </c>
      <c r="B120" s="62">
        <f>SUM(I115:I118)</f>
        <v>0</v>
      </c>
    </row>
    <row r="122" spans="1:12" ht="13.5" thickBot="1"/>
    <row r="123" spans="1:12" ht="14.25" customHeight="1">
      <c r="A123" s="219" t="s">
        <v>27</v>
      </c>
      <c r="B123" s="214" t="s">
        <v>64</v>
      </c>
      <c r="C123" s="179" t="s">
        <v>81</v>
      </c>
      <c r="D123" s="180"/>
      <c r="E123" s="181"/>
      <c r="F123" s="222" t="s">
        <v>61</v>
      </c>
      <c r="G123" s="192" t="s">
        <v>63</v>
      </c>
      <c r="H123" s="197" t="s">
        <v>60</v>
      </c>
    </row>
    <row r="124" spans="1:12" ht="15.75" customHeight="1">
      <c r="A124" s="220"/>
      <c r="B124" s="215"/>
      <c r="C124" s="123" t="s">
        <v>39</v>
      </c>
      <c r="D124" s="124" t="s">
        <v>40</v>
      </c>
      <c r="E124" s="125" t="s">
        <v>41</v>
      </c>
      <c r="F124" s="223"/>
      <c r="G124" s="193"/>
      <c r="H124" s="198"/>
    </row>
    <row r="125" spans="1:12" ht="11.25" customHeight="1">
      <c r="A125" s="220"/>
      <c r="B125" s="215"/>
      <c r="C125" s="176" t="s">
        <v>65</v>
      </c>
      <c r="D125" s="178"/>
      <c r="E125" s="177"/>
      <c r="F125" s="110" t="s">
        <v>66</v>
      </c>
      <c r="G125" s="194"/>
      <c r="H125" s="198"/>
    </row>
    <row r="126" spans="1:12">
      <c r="A126" s="220"/>
      <c r="B126" s="216"/>
      <c r="C126" s="65">
        <f>-SUM(C127:C130)+Répartition!AC16</f>
        <v>0</v>
      </c>
      <c r="D126" s="5">
        <f>-SUM(D127:D130)+Répartition!AD16</f>
        <v>0</v>
      </c>
      <c r="E126" s="53">
        <f>-SUM(E127:E130)+Répartition!AC18</f>
        <v>0</v>
      </c>
      <c r="F126" s="63">
        <f>-SUM(F127:F130)+Répartition!AC26</f>
        <v>0</v>
      </c>
      <c r="G126" s="54">
        <f>-SUM(G127:G130)+Répartition!AC29</f>
        <v>0</v>
      </c>
      <c r="H126" s="198"/>
    </row>
    <row r="127" spans="1:12">
      <c r="A127" s="73" t="s">
        <v>47</v>
      </c>
      <c r="B127" s="72">
        <v>18</v>
      </c>
      <c r="C127" s="83"/>
      <c r="D127" s="71"/>
      <c r="E127" s="72"/>
      <c r="F127" s="86"/>
      <c r="G127" s="54">
        <f>SUM(F127:F127)+E127*(Répartition!$AC$22+Répartition!$AD$22)+D127*(Répartition!$AC$21+Répartition!$AD$21)+C127*(Répartition!$AC$20+Répartition!$AD$20)</f>
        <v>0</v>
      </c>
      <c r="H127" s="111" t="str">
        <f>IF((G127-B127)&lt;=0,"",G127-B127)</f>
        <v/>
      </c>
    </row>
    <row r="128" spans="1:12">
      <c r="A128" s="73"/>
      <c r="B128" s="72"/>
      <c r="C128" s="83"/>
      <c r="D128" s="71"/>
      <c r="E128" s="72"/>
      <c r="F128" s="86"/>
      <c r="G128" s="54">
        <f>SUM(F128:F128)+E128*(Répartition!$AC$22+Répartition!$AD$22)+D128*(Répartition!$AC$21+Répartition!$AD$21)+C128*(Répartition!$AC$20+Répartition!$AD$20)</f>
        <v>0</v>
      </c>
      <c r="H128" s="55" t="str">
        <f>IF((G128-B128)&lt;=0,"",G128-B128)</f>
        <v/>
      </c>
    </row>
    <row r="129" spans="1:14">
      <c r="A129" s="73"/>
      <c r="B129" s="72"/>
      <c r="C129" s="83"/>
      <c r="D129" s="71"/>
      <c r="E129" s="72"/>
      <c r="F129" s="86"/>
      <c r="G129" s="54">
        <f>SUM(F129:F129)+E129*(Répartition!$AC$22+Répartition!$AD$22)+D129*(Répartition!$AC$21+Répartition!$AD$21)+C129*(Répartition!$AC$20+Répartition!$AD$20)</f>
        <v>0</v>
      </c>
      <c r="H129" s="55"/>
    </row>
    <row r="130" spans="1:14" ht="13.5" thickBot="1">
      <c r="A130" s="58" t="s">
        <v>26</v>
      </c>
      <c r="B130" s="78"/>
      <c r="C130" s="84"/>
      <c r="D130" s="80"/>
      <c r="E130" s="81"/>
      <c r="F130" s="87"/>
      <c r="G130" s="56">
        <f>SUM(F130:F130)+E130*(Répartition!$AC$22+Répartition!$AD$22)+D130*(Répartition!$AC$21+Répartition!$AD$21)+C130*(Répartition!$AC$20+Répartition!$AD$20)</f>
        <v>0</v>
      </c>
      <c r="H130" s="57" t="str">
        <f>IF((G130-B130)&lt;=0,"",G130-B130)</f>
        <v/>
      </c>
    </row>
    <row r="131" spans="1:14" ht="15">
      <c r="A131" s="59" t="s">
        <v>55</v>
      </c>
      <c r="B131" s="60">
        <f>SUM(B127:B130)</f>
        <v>18</v>
      </c>
      <c r="C131" s="48"/>
      <c r="D131" s="48"/>
      <c r="E131" s="48"/>
      <c r="F131" s="48"/>
      <c r="G131" s="48"/>
      <c r="H131" s="48"/>
      <c r="I131" s="48"/>
      <c r="J131" s="48"/>
      <c r="L131" s="48"/>
    </row>
    <row r="132" spans="1:14" ht="15.75" thickBot="1">
      <c r="A132" s="61" t="s">
        <v>56</v>
      </c>
      <c r="B132" s="62">
        <f>SUM(H127:H130)</f>
        <v>0</v>
      </c>
    </row>
    <row r="134" spans="1:14" ht="13.5" thickBot="1"/>
    <row r="135" spans="1:14" ht="16.5" customHeight="1">
      <c r="A135" s="219" t="s">
        <v>29</v>
      </c>
      <c r="B135" s="214" t="s">
        <v>64</v>
      </c>
      <c r="C135" s="179" t="s">
        <v>84</v>
      </c>
      <c r="D135" s="180"/>
      <c r="E135" s="181"/>
      <c r="F135" s="222" t="s">
        <v>61</v>
      </c>
      <c r="G135" s="192" t="s">
        <v>63</v>
      </c>
      <c r="H135" s="197" t="s">
        <v>60</v>
      </c>
    </row>
    <row r="136" spans="1:14" ht="12.75" customHeight="1">
      <c r="A136" s="220"/>
      <c r="B136" s="215"/>
      <c r="C136" s="123" t="s">
        <v>39</v>
      </c>
      <c r="D136" s="124" t="s">
        <v>40</v>
      </c>
      <c r="E136" s="125" t="s">
        <v>41</v>
      </c>
      <c r="F136" s="223"/>
      <c r="G136" s="193"/>
      <c r="H136" s="198"/>
    </row>
    <row r="137" spans="1:14">
      <c r="A137" s="220"/>
      <c r="B137" s="215"/>
      <c r="C137" s="176" t="s">
        <v>65</v>
      </c>
      <c r="D137" s="178"/>
      <c r="E137" s="177"/>
      <c r="F137" s="110" t="s">
        <v>66</v>
      </c>
      <c r="G137" s="194"/>
      <c r="H137" s="198"/>
    </row>
    <row r="138" spans="1:14">
      <c r="A138" s="220"/>
      <c r="B138" s="216"/>
      <c r="C138" s="65">
        <f>-SUM(C139:C142)+Répartition!AE16</f>
        <v>0</v>
      </c>
      <c r="D138" s="5">
        <f>-SUM(D139:D142)+Répartition!AF16</f>
        <v>0</v>
      </c>
      <c r="E138" s="53">
        <f>-SUM(E139:E142)+Répartition!AE18</f>
        <v>0</v>
      </c>
      <c r="F138" s="63">
        <f>-SUM(F139:F141)+Répartition!AE26</f>
        <v>0</v>
      </c>
      <c r="G138" s="54">
        <f>-SUM(G139:G141)+Répartition!AE29</f>
        <v>0</v>
      </c>
      <c r="H138" s="198"/>
    </row>
    <row r="139" spans="1:14">
      <c r="A139" s="73" t="s">
        <v>47</v>
      </c>
      <c r="B139" s="72"/>
      <c r="C139" s="83"/>
      <c r="D139" s="71"/>
      <c r="E139" s="72"/>
      <c r="F139" s="86"/>
      <c r="G139" s="54">
        <f>SUM(F139:F139)+C139*(Répartition!$AE$20+Répartition!$AF$20)+D139*(Répartition!$AE$21+Répartition!$AF$21)+E139*(Répartition!$AE$22+Répartition!$AF$22)</f>
        <v>0</v>
      </c>
      <c r="H139" s="55" t="str">
        <f>IF((G139-B139)&lt;=0,"",G139-B139)</f>
        <v/>
      </c>
    </row>
    <row r="140" spans="1:14">
      <c r="A140" s="73"/>
      <c r="B140" s="72"/>
      <c r="C140" s="83"/>
      <c r="D140" s="71"/>
      <c r="E140" s="72"/>
      <c r="F140" s="86"/>
      <c r="G140" s="54">
        <f>SUM(F140:F140)+C140*(Répartition!$AE$20+Répartition!$AF$20)+D140*(Répartition!$AE$21+Répartition!$AF$21)+E140*(Répartition!$AE$22+Répartition!$AF$22)</f>
        <v>0</v>
      </c>
      <c r="H140" s="55" t="str">
        <f>IF((G140-B140)&lt;=0,"",G140-B140)</f>
        <v/>
      </c>
    </row>
    <row r="141" spans="1:14" ht="13.5" thickBot="1">
      <c r="A141" s="58" t="s">
        <v>26</v>
      </c>
      <c r="B141" s="78"/>
      <c r="C141" s="83"/>
      <c r="D141" s="71"/>
      <c r="E141" s="72"/>
      <c r="F141" s="87"/>
      <c r="G141" s="54">
        <f>SUM(F141:F141)+C141*(Répartition!$AE$20+Répartition!$AF$20)+D141*(Répartition!$AE$21+Répartition!$AF$21)+E141*(Répartition!$AE$22+Répartition!$AF$22)</f>
        <v>0</v>
      </c>
      <c r="H141" s="57" t="str">
        <f>IF((G141-B141)&lt;=0,"",G141-B141)</f>
        <v/>
      </c>
    </row>
    <row r="142" spans="1:14" ht="15">
      <c r="A142" s="59" t="s">
        <v>55</v>
      </c>
      <c r="B142" s="60">
        <f>SUM(B139:B141)</f>
        <v>0</v>
      </c>
      <c r="C142" s="48"/>
      <c r="D142" s="48"/>
      <c r="E142" s="48"/>
      <c r="F142" s="48"/>
      <c r="G142" s="48"/>
      <c r="H142" s="48"/>
      <c r="I142" s="48"/>
      <c r="J142" s="48"/>
      <c r="L142" s="48"/>
      <c r="N142" s="88"/>
    </row>
    <row r="143" spans="1:14" ht="15.75" thickBot="1">
      <c r="A143" s="61" t="s">
        <v>56</v>
      </c>
      <c r="B143" s="62">
        <f>SUM(H139:H141)</f>
        <v>0</v>
      </c>
    </row>
    <row r="145" spans="1:12" ht="13.5" thickBot="1"/>
    <row r="146" spans="1:12" ht="12.75" customHeight="1">
      <c r="A146" s="219" t="s">
        <v>15</v>
      </c>
      <c r="B146" s="214" t="s">
        <v>64</v>
      </c>
      <c r="C146" s="217" t="s">
        <v>62</v>
      </c>
      <c r="D146" s="218"/>
      <c r="E146" s="218"/>
      <c r="F146" s="218"/>
      <c r="G146" s="195" t="s">
        <v>61</v>
      </c>
      <c r="H146" s="199" t="s">
        <v>67</v>
      </c>
      <c r="I146" s="182" t="s">
        <v>31</v>
      </c>
      <c r="J146" s="192" t="s">
        <v>63</v>
      </c>
      <c r="K146" s="197" t="s">
        <v>60</v>
      </c>
    </row>
    <row r="147" spans="1:12">
      <c r="A147" s="220"/>
      <c r="B147" s="215"/>
      <c r="C147" s="122" t="s">
        <v>38</v>
      </c>
      <c r="D147" s="121" t="s">
        <v>39</v>
      </c>
      <c r="E147" s="121" t="s">
        <v>40</v>
      </c>
      <c r="F147" s="121" t="s">
        <v>41</v>
      </c>
      <c r="G147" s="196"/>
      <c r="H147" s="200"/>
      <c r="I147" s="183"/>
      <c r="J147" s="193"/>
      <c r="K147" s="198"/>
    </row>
    <row r="148" spans="1:12">
      <c r="A148" s="220"/>
      <c r="B148" s="215"/>
      <c r="C148" s="176" t="s">
        <v>65</v>
      </c>
      <c r="D148" s="178"/>
      <c r="E148" s="178"/>
      <c r="F148" s="178"/>
      <c r="G148" s="176" t="s">
        <v>66</v>
      </c>
      <c r="H148" s="178"/>
      <c r="I148" s="177"/>
      <c r="J148" s="194"/>
      <c r="K148" s="198"/>
    </row>
    <row r="149" spans="1:12">
      <c r="A149" s="220"/>
      <c r="B149" s="216"/>
      <c r="C149" s="52">
        <f>-SUM(C150:C156)+Répartition!$C$19</f>
        <v>0</v>
      </c>
      <c r="D149" s="5">
        <f>-SUM(D150:D156)+Répartition!$C$20</f>
        <v>0</v>
      </c>
      <c r="E149" s="5">
        <f>-SUM(E150:E156)+Répartition!$C$21</f>
        <v>0</v>
      </c>
      <c r="F149" s="5">
        <f>-SUM(F150:F156)+Répartition!$C$22</f>
        <v>0</v>
      </c>
      <c r="G149" s="52">
        <f>-SUM(G150:G156)+Répartition!AG26</f>
        <v>0</v>
      </c>
      <c r="H149" s="5">
        <f>-SUM(H150:H156)+Répartition!AG27</f>
        <v>0</v>
      </c>
      <c r="I149" s="53">
        <f>-SUM(I150:I156)+Répartition!AG28</f>
        <v>0</v>
      </c>
      <c r="J149" s="54">
        <f>-SUM(J150:J156)+Répartition!AG29</f>
        <v>0</v>
      </c>
      <c r="K149" s="198"/>
    </row>
    <row r="150" spans="1:12">
      <c r="A150" s="73" t="s">
        <v>47</v>
      </c>
      <c r="B150" s="72"/>
      <c r="C150" s="74"/>
      <c r="D150" s="71"/>
      <c r="E150" s="71"/>
      <c r="F150" s="71"/>
      <c r="G150" s="74"/>
      <c r="H150" s="71"/>
      <c r="I150" s="72"/>
      <c r="J150" s="54">
        <f>SUM(G150:I150)+C150*(Répartition!$AG$19+Répartition!$AH$19)+Services!D150*(Répartition!$AG$20+Répartition!$AH$20)+E150*(Répartition!$AG$21+Répartition!$AH$21)+F150*(Répartition!$AG$22+Répartition!$AH$22)</f>
        <v>0</v>
      </c>
      <c r="K150" s="55" t="str">
        <f t="shared" ref="K150:K156" si="4">IF((J150-B150)&lt;=0,"",J150-B150)</f>
        <v/>
      </c>
    </row>
    <row r="151" spans="1:12">
      <c r="A151" s="73"/>
      <c r="B151" s="72"/>
      <c r="C151" s="74"/>
      <c r="D151" s="71"/>
      <c r="E151" s="71"/>
      <c r="F151" s="71"/>
      <c r="G151" s="74"/>
      <c r="H151" s="71"/>
      <c r="I151" s="72"/>
      <c r="J151" s="54">
        <f>SUM(G151:I151)+C151*(Répartition!$AG$19+Répartition!$AH$19)+Services!D151*(Répartition!$AG$20+Répartition!$AH$20)+E151*(Répartition!$AG$21+Répartition!$AH$21)+F151*(Répartition!$AG$22+Répartition!$AH$22)</f>
        <v>0</v>
      </c>
      <c r="K151" s="55" t="str">
        <f t="shared" si="4"/>
        <v/>
      </c>
    </row>
    <row r="152" spans="1:12">
      <c r="A152" s="73"/>
      <c r="B152" s="72"/>
      <c r="C152" s="74"/>
      <c r="D152" s="71"/>
      <c r="E152" s="71"/>
      <c r="F152" s="71"/>
      <c r="G152" s="74"/>
      <c r="H152" s="71"/>
      <c r="I152" s="72"/>
      <c r="J152" s="54">
        <f>SUM(G152:I152)+C152*(Répartition!$AG$19+Répartition!$AH$19)+Services!D152*(Répartition!$AG$20+Répartition!$AH$20)+E152*(Répartition!$AG$21+Répartition!$AH$21)+F152*(Répartition!$AG$22+Répartition!$AH$22)</f>
        <v>0</v>
      </c>
      <c r="K152" s="55" t="str">
        <f t="shared" si="4"/>
        <v/>
      </c>
    </row>
    <row r="153" spans="1:12">
      <c r="A153" s="73"/>
      <c r="B153" s="72"/>
      <c r="C153" s="74"/>
      <c r="D153" s="71"/>
      <c r="E153" s="71"/>
      <c r="F153" s="71"/>
      <c r="G153" s="74"/>
      <c r="H153" s="71"/>
      <c r="I153" s="72"/>
      <c r="J153" s="54">
        <f>SUM(G153:I153)+C153*(Répartition!$AG$19+Répartition!$AH$19)+Services!D153*(Répartition!$AG$20+Répartition!$AH$20)+E153*(Répartition!$AG$21+Répartition!$AH$21)+F153*(Répartition!$AG$22+Répartition!$AH$22)</f>
        <v>0</v>
      </c>
      <c r="K153" s="55" t="str">
        <f t="shared" si="4"/>
        <v/>
      </c>
    </row>
    <row r="154" spans="1:12">
      <c r="A154" s="73"/>
      <c r="B154" s="72"/>
      <c r="C154" s="74"/>
      <c r="D154" s="71"/>
      <c r="E154" s="71"/>
      <c r="F154" s="71"/>
      <c r="G154" s="74"/>
      <c r="H154" s="71"/>
      <c r="I154" s="72"/>
      <c r="J154" s="54">
        <f>SUM(G154:I154)+C154*(Répartition!$AG$19+Répartition!$AH$19)+Services!D154*(Répartition!$AG$20+Répartition!$AH$20)+E154*(Répartition!$AG$21+Répartition!$AH$21)+F154*(Répartition!$AG$22+Répartition!$AH$22)</f>
        <v>0</v>
      </c>
      <c r="K154" s="55" t="str">
        <f t="shared" si="4"/>
        <v/>
      </c>
    </row>
    <row r="155" spans="1:12">
      <c r="A155" s="73"/>
      <c r="B155" s="72"/>
      <c r="C155" s="74"/>
      <c r="D155" s="71"/>
      <c r="E155" s="71"/>
      <c r="F155" s="71"/>
      <c r="G155" s="74"/>
      <c r="H155" s="71"/>
      <c r="I155" s="72"/>
      <c r="J155" s="54">
        <f>SUM(G155:I155)+C155*(Répartition!$AG$19+Répartition!$AH$19)+Services!D155*(Répartition!$AG$20+Répartition!$AH$20)+E155*(Répartition!$AG$21+Répartition!$AH$21)+F155*(Répartition!$AG$22+Répartition!$AH$22)</f>
        <v>0</v>
      </c>
      <c r="K155" s="55" t="str">
        <f t="shared" si="4"/>
        <v/>
      </c>
    </row>
    <row r="156" spans="1:12" ht="13.5" thickBot="1">
      <c r="A156" s="58" t="s">
        <v>26</v>
      </c>
      <c r="B156" s="78"/>
      <c r="C156" s="79"/>
      <c r="D156" s="80"/>
      <c r="E156" s="80"/>
      <c r="F156" s="80"/>
      <c r="G156" s="79"/>
      <c r="H156" s="80"/>
      <c r="I156" s="81"/>
      <c r="J156" s="56">
        <f>SUM(G156:I156)+C156*(Répartition!$AG$19+Répartition!$AH$19)+Services!D156*(Répartition!$AG$20+Répartition!$AH$20)+E156*(Répartition!$AG$21+Répartition!$AH$21)+F156*(Répartition!$AG$22+Répartition!$AH$22)</f>
        <v>0</v>
      </c>
      <c r="K156" s="57" t="str">
        <f t="shared" si="4"/>
        <v/>
      </c>
    </row>
    <row r="157" spans="1:12" ht="15">
      <c r="A157" s="59" t="s">
        <v>55</v>
      </c>
      <c r="B157" s="60">
        <f>SUM(B150:B156)</f>
        <v>0</v>
      </c>
      <c r="C157" s="48"/>
      <c r="D157" s="48"/>
      <c r="E157" s="48"/>
      <c r="F157" s="48"/>
      <c r="G157" s="48"/>
      <c r="H157" s="48"/>
      <c r="I157" s="48"/>
      <c r="J157" s="48"/>
      <c r="L157" s="48"/>
    </row>
    <row r="158" spans="1:12" ht="15.75" thickBot="1">
      <c r="A158" s="61" t="s">
        <v>56</v>
      </c>
      <c r="B158" s="62">
        <f>SUM(K150:K156)</f>
        <v>0</v>
      </c>
    </row>
    <row r="160" spans="1:12" ht="13.5" thickBot="1"/>
    <row r="161" spans="1:12" ht="12.75" customHeight="1">
      <c r="A161" s="219" t="s">
        <v>51</v>
      </c>
      <c r="B161" s="214" t="s">
        <v>64</v>
      </c>
      <c r="C161" s="217" t="s">
        <v>62</v>
      </c>
      <c r="D161" s="218"/>
      <c r="E161" s="218"/>
      <c r="F161" s="218"/>
      <c r="G161" s="195" t="s">
        <v>61</v>
      </c>
      <c r="H161" s="199" t="s">
        <v>67</v>
      </c>
      <c r="I161" s="182" t="s">
        <v>31</v>
      </c>
      <c r="J161" s="192" t="s">
        <v>63</v>
      </c>
      <c r="K161" s="197" t="s">
        <v>60</v>
      </c>
    </row>
    <row r="162" spans="1:12">
      <c r="A162" s="220"/>
      <c r="B162" s="215"/>
      <c r="C162" s="122" t="s">
        <v>38</v>
      </c>
      <c r="D162" s="121" t="s">
        <v>39</v>
      </c>
      <c r="E162" s="121" t="s">
        <v>40</v>
      </c>
      <c r="F162" s="121" t="s">
        <v>41</v>
      </c>
      <c r="G162" s="196"/>
      <c r="H162" s="200"/>
      <c r="I162" s="183"/>
      <c r="J162" s="193"/>
      <c r="K162" s="198"/>
    </row>
    <row r="163" spans="1:12">
      <c r="A163" s="220"/>
      <c r="B163" s="215"/>
      <c r="C163" s="176" t="s">
        <v>65</v>
      </c>
      <c r="D163" s="178"/>
      <c r="E163" s="178"/>
      <c r="F163" s="178"/>
      <c r="G163" s="176" t="s">
        <v>66</v>
      </c>
      <c r="H163" s="178"/>
      <c r="I163" s="177"/>
      <c r="J163" s="194"/>
      <c r="K163" s="198"/>
    </row>
    <row r="164" spans="1:12">
      <c r="A164" s="220"/>
      <c r="B164" s="216"/>
      <c r="C164" s="5">
        <f>-SUM(C165:C171)+Répartition!$C$19</f>
        <v>0</v>
      </c>
      <c r="D164" s="5">
        <f>-SUM(D165:D171)+Répartition!$C$20</f>
        <v>0</v>
      </c>
      <c r="E164" s="5">
        <f>-SUM(E165:E171)+Répartition!$C$21</f>
        <v>0</v>
      </c>
      <c r="F164" s="5">
        <f>-SUM(F165:F171)+Répartition!$C$22</f>
        <v>0</v>
      </c>
      <c r="G164" s="52">
        <f>-SUM(G165:G171)+Répartition!AI26</f>
        <v>0</v>
      </c>
      <c r="H164" s="5">
        <f>-SUM(H165:H171)+Répartition!AI27</f>
        <v>0</v>
      </c>
      <c r="I164" s="53">
        <f>-SUM(I165:I171)+Répartition!AI28</f>
        <v>0</v>
      </c>
      <c r="J164" s="54">
        <f>-SUM(J165:J171)+Répartition!AI29</f>
        <v>0</v>
      </c>
      <c r="K164" s="198"/>
    </row>
    <row r="165" spans="1:12">
      <c r="A165" s="73" t="s">
        <v>47</v>
      </c>
      <c r="B165" s="72"/>
      <c r="C165" s="71"/>
      <c r="D165" s="71"/>
      <c r="E165" s="71"/>
      <c r="F165" s="71"/>
      <c r="G165" s="74"/>
      <c r="H165" s="71"/>
      <c r="I165" s="72"/>
      <c r="J165" s="54">
        <f>SUM(G165:I165)+C165*(Répartition!$AI$19+Répartition!$AJ$19)+Services!D165*(Répartition!$AI$20+Répartition!$AJ$20)+E165*(Répartition!$AI$21+Répartition!$AJ$21)+F165*(Répartition!$AI$22+Répartition!$AJ$22)</f>
        <v>0</v>
      </c>
      <c r="K165" s="55" t="str">
        <f t="shared" ref="K165:K171" si="5">IF((J165-B165)&lt;=0,"",J165-B165)</f>
        <v/>
      </c>
    </row>
    <row r="166" spans="1:12">
      <c r="A166" s="73"/>
      <c r="B166" s="72"/>
      <c r="C166" s="71"/>
      <c r="D166" s="71"/>
      <c r="E166" s="71"/>
      <c r="F166" s="71"/>
      <c r="G166" s="74"/>
      <c r="H166" s="71"/>
      <c r="I166" s="72"/>
      <c r="J166" s="54">
        <f>SUM(G166:I166)+C166*(Répartition!$AI$19+Répartition!$AJ$19)+Services!D166*(Répartition!$AI$20+Répartition!$AJ$20)+E166*(Répartition!$AI$21+Répartition!$AJ$21)+F166*(Répartition!$AI$22+Répartition!$AJ$22)</f>
        <v>0</v>
      </c>
      <c r="K166" s="55" t="str">
        <f t="shared" si="5"/>
        <v/>
      </c>
    </row>
    <row r="167" spans="1:12">
      <c r="A167" s="73"/>
      <c r="B167" s="72"/>
      <c r="C167" s="71"/>
      <c r="D167" s="71"/>
      <c r="E167" s="71"/>
      <c r="F167" s="71"/>
      <c r="G167" s="74"/>
      <c r="H167" s="71"/>
      <c r="I167" s="72"/>
      <c r="J167" s="54">
        <f>SUM(G167:I167)+C167*(Répartition!$AI$19+Répartition!$AJ$19)+Services!D167*(Répartition!$AI$20+Répartition!$AJ$20)+E167*(Répartition!$AI$21+Répartition!$AJ$21)+F167*(Répartition!$AI$22+Répartition!$AJ$22)</f>
        <v>0</v>
      </c>
      <c r="K167" s="55" t="str">
        <f t="shared" si="5"/>
        <v/>
      </c>
    </row>
    <row r="168" spans="1:12">
      <c r="A168" s="73"/>
      <c r="B168" s="72"/>
      <c r="C168" s="71"/>
      <c r="D168" s="71"/>
      <c r="E168" s="71"/>
      <c r="F168" s="71"/>
      <c r="G168" s="74"/>
      <c r="H168" s="71"/>
      <c r="I168" s="72"/>
      <c r="J168" s="54">
        <f>SUM(G168:I168)+C168*(Répartition!$AI$19+Répartition!$AJ$19)+Services!D168*(Répartition!$AI$20+Répartition!$AJ$20)+E168*(Répartition!$AI$21+Répartition!$AJ$21)+F168*(Répartition!$AI$22+Répartition!$AJ$22)</f>
        <v>0</v>
      </c>
      <c r="K168" s="55" t="str">
        <f t="shared" si="5"/>
        <v/>
      </c>
    </row>
    <row r="169" spans="1:12">
      <c r="A169" s="73"/>
      <c r="B169" s="72"/>
      <c r="C169" s="71"/>
      <c r="D169" s="71"/>
      <c r="E169" s="71"/>
      <c r="F169" s="71"/>
      <c r="G169" s="74"/>
      <c r="H169" s="71"/>
      <c r="I169" s="72"/>
      <c r="J169" s="54">
        <f>SUM(G169:I169)+C169*(Répartition!$AI$19+Répartition!$AJ$19)+Services!D169*(Répartition!$AI$20+Répartition!$AJ$20)+E169*(Répartition!$AI$21+Répartition!$AJ$21)+F169*(Répartition!$AI$22+Répartition!$AJ$22)</f>
        <v>0</v>
      </c>
      <c r="K169" s="55" t="str">
        <f t="shared" si="5"/>
        <v/>
      </c>
    </row>
    <row r="170" spans="1:12">
      <c r="A170" s="73"/>
      <c r="B170" s="72"/>
      <c r="C170" s="71"/>
      <c r="D170" s="71"/>
      <c r="E170" s="71"/>
      <c r="F170" s="71"/>
      <c r="G170" s="74"/>
      <c r="H170" s="71"/>
      <c r="I170" s="72"/>
      <c r="J170" s="54">
        <f>SUM(G170:I170)+C170*(Répartition!$AI$19+Répartition!$AJ$19)+Services!D170*(Répartition!$AI$20+Répartition!$AJ$20)+E170*(Répartition!$AI$21+Répartition!$AJ$21)+F170*(Répartition!$AI$22+Répartition!$AJ$22)</f>
        <v>0</v>
      </c>
      <c r="K170" s="55" t="str">
        <f t="shared" si="5"/>
        <v/>
      </c>
    </row>
    <row r="171" spans="1:12" ht="13.5" thickBot="1">
      <c r="A171" s="58" t="s">
        <v>26</v>
      </c>
      <c r="B171" s="78"/>
      <c r="C171" s="80"/>
      <c r="D171" s="80"/>
      <c r="E171" s="80"/>
      <c r="F171" s="80"/>
      <c r="G171" s="79"/>
      <c r="H171" s="80"/>
      <c r="I171" s="81"/>
      <c r="J171" s="56">
        <f>SUM(G171:I171)+C171*(Répartition!$AI$19+Répartition!$AJ$19)+Services!D171*(Répartition!$AI$20+Répartition!$AJ$20)+E171*(Répartition!$AI$21+Répartition!$AJ$21)+F171*(Répartition!$AI$22+Répartition!$AJ$22)</f>
        <v>0</v>
      </c>
      <c r="K171" s="57" t="str">
        <f t="shared" si="5"/>
        <v/>
      </c>
    </row>
    <row r="172" spans="1:12" ht="15">
      <c r="A172" s="59" t="s">
        <v>55</v>
      </c>
      <c r="B172" s="60">
        <f>SUM(B165:B171)</f>
        <v>0</v>
      </c>
      <c r="C172" s="48"/>
      <c r="D172" s="48"/>
      <c r="E172" s="48"/>
      <c r="F172" s="48"/>
      <c r="G172" s="48"/>
      <c r="H172" s="48"/>
      <c r="I172" s="48"/>
      <c r="J172" s="48"/>
      <c r="L172" s="48"/>
    </row>
    <row r="173" spans="1:12" ht="15.75" thickBot="1">
      <c r="A173" s="61" t="s">
        <v>56</v>
      </c>
      <c r="B173" s="62">
        <f>SUM(K165:K171)</f>
        <v>0</v>
      </c>
    </row>
    <row r="175" spans="1:12" ht="13.5" thickBot="1"/>
    <row r="176" spans="1:12" ht="12.75" customHeight="1">
      <c r="A176" s="219" t="s">
        <v>18</v>
      </c>
      <c r="B176" s="214" t="s">
        <v>64</v>
      </c>
      <c r="C176" s="217" t="s">
        <v>62</v>
      </c>
      <c r="D176" s="218"/>
      <c r="E176" s="218"/>
      <c r="F176" s="218"/>
      <c r="G176" s="195" t="s">
        <v>61</v>
      </c>
      <c r="H176" s="182" t="s">
        <v>31</v>
      </c>
      <c r="I176" s="192" t="s">
        <v>63</v>
      </c>
      <c r="J176" s="197" t="s">
        <v>60</v>
      </c>
    </row>
    <row r="177" spans="1:12">
      <c r="A177" s="220"/>
      <c r="B177" s="215"/>
      <c r="C177" s="122" t="s">
        <v>38</v>
      </c>
      <c r="D177" s="121" t="s">
        <v>39</v>
      </c>
      <c r="E177" s="121" t="s">
        <v>40</v>
      </c>
      <c r="F177" s="121" t="s">
        <v>41</v>
      </c>
      <c r="G177" s="196"/>
      <c r="H177" s="183"/>
      <c r="I177" s="193"/>
      <c r="J177" s="198"/>
    </row>
    <row r="178" spans="1:12">
      <c r="A178" s="220"/>
      <c r="B178" s="215"/>
      <c r="C178" s="176" t="s">
        <v>65</v>
      </c>
      <c r="D178" s="178"/>
      <c r="E178" s="178"/>
      <c r="F178" s="178"/>
      <c r="G178" s="110" t="s">
        <v>66</v>
      </c>
      <c r="H178" s="127"/>
      <c r="I178" s="194"/>
      <c r="J178" s="198"/>
    </row>
    <row r="179" spans="1:12">
      <c r="A179" s="220"/>
      <c r="B179" s="216"/>
      <c r="C179" s="52">
        <f>-SUM(C180:C186)+Répartition!$C$19</f>
        <v>0</v>
      </c>
      <c r="D179" s="5">
        <f>-SUM(D180:D186)+Répartition!$C$20</f>
        <v>0</v>
      </c>
      <c r="E179" s="5">
        <f>-SUM(E180:E186)+Répartition!$C$21</f>
        <v>0</v>
      </c>
      <c r="F179" s="5">
        <f>-SUM(F180:F186)+Répartition!$C$22</f>
        <v>0</v>
      </c>
      <c r="G179" s="52">
        <f>-SUM(G180:G186)+Répartition!AK26</f>
        <v>0</v>
      </c>
      <c r="H179" s="53">
        <f>-SUM(H180:H186)+Répartition!AK28</f>
        <v>0</v>
      </c>
      <c r="I179" s="54">
        <f>-SUM(I180:I186)+Répartition!AK29</f>
        <v>0</v>
      </c>
      <c r="J179" s="198"/>
    </row>
    <row r="180" spans="1:12">
      <c r="A180" s="73" t="s">
        <v>47</v>
      </c>
      <c r="B180" s="72"/>
      <c r="C180" s="74"/>
      <c r="D180" s="71"/>
      <c r="E180" s="71"/>
      <c r="F180" s="71"/>
      <c r="G180" s="74"/>
      <c r="H180" s="72"/>
      <c r="I180" s="54">
        <f>SUM(G180:H180)+C180*(Répartition!$AK$19+Répartition!$AL$19)+Services!D180*(Répartition!$AK$20+Répartition!$AL$20)+E180*(Répartition!$AK$21+Répartition!$AL$21)+F180*(Répartition!$AK$22+Répartition!$AL$22)</f>
        <v>0</v>
      </c>
      <c r="J180" s="55" t="str">
        <f t="shared" ref="J180:J186" si="6">IF((I180-B180)&lt;=0,"",I180-B180)</f>
        <v/>
      </c>
    </row>
    <row r="181" spans="1:12">
      <c r="A181" s="73"/>
      <c r="B181" s="72"/>
      <c r="C181" s="74"/>
      <c r="D181" s="71"/>
      <c r="E181" s="71"/>
      <c r="F181" s="71"/>
      <c r="G181" s="74"/>
      <c r="H181" s="72"/>
      <c r="I181" s="54">
        <f>SUM(G181:H181)+C181*(Répartition!$AK$19+Répartition!$AL$19)+Services!D181*(Répartition!$AK$20+Répartition!$AL$20)+E181*(Répartition!$AK$21+Répartition!$AL$21)+F181*(Répartition!$AK$22+Répartition!$AL$22)</f>
        <v>0</v>
      </c>
      <c r="J181" s="55" t="str">
        <f t="shared" si="6"/>
        <v/>
      </c>
    </row>
    <row r="182" spans="1:12">
      <c r="A182" s="73"/>
      <c r="B182" s="72"/>
      <c r="C182" s="74"/>
      <c r="D182" s="71"/>
      <c r="E182" s="71"/>
      <c r="F182" s="71"/>
      <c r="G182" s="74"/>
      <c r="H182" s="72"/>
      <c r="I182" s="54">
        <f>SUM(G182:H182)+C182*(Répartition!$AK$19+Répartition!$AL$19)+Services!D182*(Répartition!$AK$20+Répartition!$AL$20)+E182*(Répartition!$AK$21+Répartition!$AL$21)+F182*(Répartition!$AK$22+Répartition!$AL$22)</f>
        <v>0</v>
      </c>
      <c r="J182" s="55" t="str">
        <f t="shared" si="6"/>
        <v/>
      </c>
    </row>
    <row r="183" spans="1:12">
      <c r="A183" s="73"/>
      <c r="B183" s="72"/>
      <c r="C183" s="74"/>
      <c r="D183" s="71"/>
      <c r="E183" s="71"/>
      <c r="F183" s="71"/>
      <c r="G183" s="74"/>
      <c r="H183" s="72"/>
      <c r="I183" s="54">
        <f>SUM(G183:H183)+C183*(Répartition!$AK$19+Répartition!$AL$19)+Services!D183*(Répartition!$AK$20+Répartition!$AL$20)+E183*(Répartition!$AK$21+Répartition!$AL$21)+F183*(Répartition!$AK$22+Répartition!$AL$22)</f>
        <v>0</v>
      </c>
      <c r="J183" s="55" t="str">
        <f t="shared" si="6"/>
        <v/>
      </c>
    </row>
    <row r="184" spans="1:12">
      <c r="A184" s="73"/>
      <c r="B184" s="72"/>
      <c r="C184" s="74"/>
      <c r="D184" s="71"/>
      <c r="E184" s="71"/>
      <c r="F184" s="71"/>
      <c r="G184" s="74"/>
      <c r="H184" s="72"/>
      <c r="I184" s="54">
        <f>SUM(G184:H184)+C184*(Répartition!$AK$19+Répartition!$AL$19)+Services!D184*(Répartition!$AK$20+Répartition!$AL$20)+E184*(Répartition!$AK$21+Répartition!$AL$21)+F184*(Répartition!$AK$22+Répartition!$AL$22)</f>
        <v>0</v>
      </c>
      <c r="J184" s="55" t="str">
        <f t="shared" si="6"/>
        <v/>
      </c>
    </row>
    <row r="185" spans="1:12">
      <c r="A185" s="73"/>
      <c r="B185" s="72"/>
      <c r="C185" s="74"/>
      <c r="D185" s="71"/>
      <c r="E185" s="71"/>
      <c r="F185" s="71"/>
      <c r="G185" s="74"/>
      <c r="H185" s="72"/>
      <c r="I185" s="54">
        <f>SUM(G185:H185)+C185*(Répartition!$AK$19+Répartition!$AL$19)+Services!D185*(Répartition!$AK$20+Répartition!$AL$20)+E185*(Répartition!$AK$21+Répartition!$AL$21)+F185*(Répartition!$AK$22+Répartition!$AL$22)</f>
        <v>0</v>
      </c>
      <c r="J185" s="55" t="str">
        <f t="shared" si="6"/>
        <v/>
      </c>
    </row>
    <row r="186" spans="1:12" ht="13.5" thickBot="1">
      <c r="A186" s="58" t="s">
        <v>26</v>
      </c>
      <c r="B186" s="78"/>
      <c r="C186" s="79"/>
      <c r="D186" s="80"/>
      <c r="E186" s="80"/>
      <c r="F186" s="80"/>
      <c r="G186" s="79"/>
      <c r="H186" s="81"/>
      <c r="I186" s="56">
        <f>SUM(G186:H186)+C186*(Répartition!$AK$19+Répartition!$AL$19)+Services!D186*(Répartition!$AK$20+Répartition!$AL$20)+E186*(Répartition!$AK$21+Répartition!$AL$21)+F186*(Répartition!$AK$22+Répartition!$AL$22)</f>
        <v>0</v>
      </c>
      <c r="J186" s="57" t="str">
        <f t="shared" si="6"/>
        <v/>
      </c>
    </row>
    <row r="187" spans="1:12" ht="15">
      <c r="A187" s="59" t="s">
        <v>55</v>
      </c>
      <c r="B187" s="60">
        <f>SUM(B180:B186)</f>
        <v>0</v>
      </c>
      <c r="C187" s="48"/>
      <c r="D187" s="48"/>
      <c r="E187" s="48"/>
      <c r="F187" s="48"/>
      <c r="G187" s="48"/>
      <c r="H187" s="48"/>
      <c r="I187" s="48"/>
      <c r="J187" s="48"/>
      <c r="L187" s="48"/>
    </row>
    <row r="188" spans="1:12" ht="15.75" thickBot="1">
      <c r="A188" s="61" t="s">
        <v>56</v>
      </c>
      <c r="B188" s="62">
        <f>SUM(J180:J186)</f>
        <v>0</v>
      </c>
    </row>
    <row r="190" spans="1:12" ht="13.5" thickBot="1"/>
    <row r="191" spans="1:12" ht="12.75" customHeight="1">
      <c r="A191" s="219" t="s">
        <v>17</v>
      </c>
      <c r="B191" s="214" t="s">
        <v>64</v>
      </c>
      <c r="C191" s="217" t="s">
        <v>62</v>
      </c>
      <c r="D191" s="218"/>
      <c r="E191" s="218"/>
      <c r="F191" s="218"/>
      <c r="G191" s="195" t="s">
        <v>61</v>
      </c>
      <c r="H191" s="199" t="s">
        <v>32</v>
      </c>
      <c r="I191" s="182" t="s">
        <v>31</v>
      </c>
      <c r="J191" s="192" t="s">
        <v>63</v>
      </c>
      <c r="K191" s="197" t="s">
        <v>60</v>
      </c>
    </row>
    <row r="192" spans="1:12">
      <c r="A192" s="220"/>
      <c r="B192" s="215"/>
      <c r="C192" s="52">
        <v>6</v>
      </c>
      <c r="D192" s="5">
        <v>5</v>
      </c>
      <c r="E192" s="5">
        <v>4</v>
      </c>
      <c r="F192" s="5">
        <v>3</v>
      </c>
      <c r="G192" s="196"/>
      <c r="H192" s="200"/>
      <c r="I192" s="183"/>
      <c r="J192" s="193"/>
      <c r="K192" s="198"/>
    </row>
    <row r="193" spans="1:12">
      <c r="A193" s="220"/>
      <c r="B193" s="215"/>
      <c r="C193" s="176" t="s">
        <v>65</v>
      </c>
      <c r="D193" s="178"/>
      <c r="E193" s="178"/>
      <c r="F193" s="178"/>
      <c r="G193" s="110" t="s">
        <v>66</v>
      </c>
      <c r="H193" s="126"/>
      <c r="I193" s="127"/>
      <c r="J193" s="194"/>
      <c r="K193" s="198"/>
    </row>
    <row r="194" spans="1:12">
      <c r="A194" s="220"/>
      <c r="B194" s="216"/>
      <c r="C194" s="52">
        <f>-SUM(C195:C206)+Répartition!$C$19</f>
        <v>0</v>
      </c>
      <c r="D194" s="5">
        <f>-SUM(D195:D206)+Répartition!$C$20</f>
        <v>0</v>
      </c>
      <c r="E194" s="5">
        <f>-SUM(E195:E206)+Répartition!$C$21</f>
        <v>0</v>
      </c>
      <c r="F194" s="5">
        <f>-SUM(F195:F206)+Répartition!$C$22</f>
        <v>0</v>
      </c>
      <c r="G194" s="63">
        <f>-SUM(G195:G206)+Répartition!AM26</f>
        <v>0</v>
      </c>
      <c r="H194" s="5">
        <f>-SUM(H195:H206)+Répartition!AM27</f>
        <v>0</v>
      </c>
      <c r="I194" s="53">
        <f>-SUM(I195:I206)+Répartition!AM28</f>
        <v>0</v>
      </c>
      <c r="J194" s="54">
        <f>-SUM(J195:J206)+Répartition!AM29</f>
        <v>0</v>
      </c>
      <c r="K194" s="198"/>
    </row>
    <row r="195" spans="1:12">
      <c r="A195" s="73" t="s">
        <v>47</v>
      </c>
      <c r="B195" s="72"/>
      <c r="C195" s="74"/>
      <c r="D195" s="71"/>
      <c r="E195" s="71"/>
      <c r="F195" s="71"/>
      <c r="G195" s="74"/>
      <c r="H195" s="71"/>
      <c r="I195" s="72"/>
      <c r="J195" s="54">
        <f>SUM(G195:I195)+C195*(Répartition!$AM$19+Répartition!$AN$19)+Services!D195*(Répartition!$AM$20+Répartition!$AN$20)+E195*(Répartition!$AM$21+Répartition!$AN$21)+F195*(Répartition!$AM$22+Répartition!$AN$22)</f>
        <v>0</v>
      </c>
      <c r="K195" s="55" t="str">
        <f t="shared" ref="K195:K202" si="7">IF((J195-B195)&lt;=0,"",J195-B195)</f>
        <v/>
      </c>
    </row>
    <row r="196" spans="1:12">
      <c r="A196" s="73"/>
      <c r="B196" s="72"/>
      <c r="C196" s="74"/>
      <c r="D196" s="71"/>
      <c r="E196" s="71"/>
      <c r="F196" s="71"/>
      <c r="G196" s="74"/>
      <c r="H196" s="71"/>
      <c r="I196" s="72"/>
      <c r="J196" s="54">
        <f>SUM(G196:I196)+C196*(Répartition!$AM$19+Répartition!$AN$19)+Services!D196*(Répartition!$AM$20+Répartition!$AN$20)+E196*(Répartition!$AM$21+Répartition!$AN$21)+F196*(Répartition!$AM$22+Répartition!$AN$22)</f>
        <v>0</v>
      </c>
      <c r="K196" s="55" t="str">
        <f t="shared" si="7"/>
        <v/>
      </c>
    </row>
    <row r="197" spans="1:12">
      <c r="A197" s="73"/>
      <c r="B197" s="72"/>
      <c r="C197" s="74"/>
      <c r="D197" s="71"/>
      <c r="E197" s="71"/>
      <c r="F197" s="71"/>
      <c r="G197" s="74"/>
      <c r="H197" s="71"/>
      <c r="I197" s="72"/>
      <c r="J197" s="54">
        <f>SUM(G197:I197)+C197*(Répartition!$AM$19+Répartition!$AN$19)+Services!D197*(Répartition!$AM$20+Répartition!$AN$20)+E197*(Répartition!$AM$21+Répartition!$AN$21)+F197*(Répartition!$AM$22+Répartition!$AN$22)</f>
        <v>0</v>
      </c>
      <c r="K197" s="55" t="str">
        <f t="shared" si="7"/>
        <v/>
      </c>
    </row>
    <row r="198" spans="1:12">
      <c r="A198" s="73"/>
      <c r="B198" s="72"/>
      <c r="C198" s="74"/>
      <c r="D198" s="71"/>
      <c r="E198" s="71"/>
      <c r="F198" s="71"/>
      <c r="G198" s="74"/>
      <c r="H198" s="71"/>
      <c r="I198" s="72"/>
      <c r="J198" s="54">
        <f>SUM(G198:I198)+C198*(Répartition!$AM$19+Répartition!$AN$19)+Services!D198*(Répartition!$AM$20+Répartition!$AN$20)+E198*(Répartition!$AM$21+Répartition!$AN$21)+F198*(Répartition!$AM$22+Répartition!$AN$22)</f>
        <v>0</v>
      </c>
      <c r="K198" s="55" t="str">
        <f t="shared" si="7"/>
        <v/>
      </c>
    </row>
    <row r="199" spans="1:12">
      <c r="A199" s="73"/>
      <c r="B199" s="72"/>
      <c r="C199" s="74"/>
      <c r="D199" s="71"/>
      <c r="E199" s="71"/>
      <c r="F199" s="71"/>
      <c r="G199" s="74"/>
      <c r="H199" s="71"/>
      <c r="I199" s="72"/>
      <c r="J199" s="54">
        <f>SUM(G199:I199)+C199*(Répartition!$AM$19+Répartition!$AN$19)+Services!D199*(Répartition!$AM$20+Répartition!$AN$20)+E199*(Répartition!$AM$21+Répartition!$AN$21)+F199*(Répartition!$AM$22+Répartition!$AN$22)</f>
        <v>0</v>
      </c>
      <c r="K199" s="55" t="str">
        <f t="shared" si="7"/>
        <v/>
      </c>
    </row>
    <row r="200" spans="1:12">
      <c r="A200" s="73"/>
      <c r="B200" s="72"/>
      <c r="C200" s="74"/>
      <c r="D200" s="71"/>
      <c r="E200" s="71"/>
      <c r="F200" s="71"/>
      <c r="G200" s="74"/>
      <c r="H200" s="71"/>
      <c r="I200" s="72"/>
      <c r="J200" s="54">
        <f>SUM(G200:I200)+C200*(Répartition!$AM$19+Répartition!$AN$19)+Services!D200*(Répartition!$AM$20+Répartition!$AN$20)+E200*(Répartition!$AM$21+Répartition!$AN$21)+F200*(Répartition!$AM$22+Répartition!$AN$22)</f>
        <v>0</v>
      </c>
      <c r="K200" s="55" t="str">
        <f t="shared" si="7"/>
        <v/>
      </c>
    </row>
    <row r="201" spans="1:12">
      <c r="A201" s="73"/>
      <c r="B201" s="72"/>
      <c r="C201" s="74"/>
      <c r="D201" s="71"/>
      <c r="E201" s="71"/>
      <c r="F201" s="71"/>
      <c r="G201" s="74"/>
      <c r="H201" s="71"/>
      <c r="I201" s="72"/>
      <c r="J201" s="54">
        <f>SUM(G201:I201)+C201*(Répartition!$AM$19+Répartition!$AN$19)+Services!D201*(Répartition!$AM$20+Répartition!$AN$20)+E201*(Répartition!$AM$21+Répartition!$AN$21)+F201*(Répartition!$AM$22+Répartition!$AN$22)</f>
        <v>0</v>
      </c>
      <c r="K201" s="55" t="str">
        <f t="shared" si="7"/>
        <v/>
      </c>
    </row>
    <row r="202" spans="1:12">
      <c r="A202" s="73"/>
      <c r="B202" s="72"/>
      <c r="C202" s="74"/>
      <c r="D202" s="71"/>
      <c r="E202" s="71"/>
      <c r="F202" s="71"/>
      <c r="G202" s="74"/>
      <c r="H202" s="71"/>
      <c r="I202" s="72"/>
      <c r="J202" s="54">
        <f>SUM(G202:I202)+C202*(Répartition!$AM$19+Répartition!$AN$19)+Services!D202*(Répartition!$AM$20+Répartition!$AN$20)+E202*(Répartition!$AM$21+Répartition!$AN$21)+F202*(Répartition!$AM$22+Répartition!$AN$22)</f>
        <v>0</v>
      </c>
      <c r="K202" s="55" t="str">
        <f t="shared" si="7"/>
        <v/>
      </c>
    </row>
    <row r="203" spans="1:12">
      <c r="A203" s="73"/>
      <c r="B203" s="72"/>
      <c r="C203" s="74"/>
      <c r="D203" s="71"/>
      <c r="E203" s="71"/>
      <c r="F203" s="71"/>
      <c r="G203" s="74"/>
      <c r="H203" s="71"/>
      <c r="I203" s="72"/>
      <c r="J203" s="54">
        <f>SUM(G203:I203)+C203*(Répartition!$AM$19+Répartition!$AN$19)+Services!D203*(Répartition!$AM$20+Répartition!$AN$20)+E203*(Répartition!$AM$21+Répartition!$AN$21)+F203*(Répartition!$AM$22+Répartition!$AN$22)</f>
        <v>0</v>
      </c>
      <c r="K203" s="55" t="str">
        <f t="shared" ref="K203:K206" si="8">IF((J203-B203)&lt;=0,"",J203-B203)</f>
        <v/>
      </c>
    </row>
    <row r="204" spans="1:12">
      <c r="A204" s="73"/>
      <c r="B204" s="72"/>
      <c r="C204" s="74"/>
      <c r="D204" s="71"/>
      <c r="E204" s="71"/>
      <c r="F204" s="71"/>
      <c r="G204" s="74"/>
      <c r="H204" s="85"/>
      <c r="I204" s="72"/>
      <c r="J204" s="54">
        <f>SUM(G204:I204)+C204*(Répartition!$AM$19+Répartition!$AN$19)+Services!D204*(Répartition!$AM$20+Répartition!$AN$20)+E204*(Répartition!$AM$21+Répartition!$AN$21)+F204*(Répartition!$AM$22+Répartition!$AN$22)</f>
        <v>0</v>
      </c>
      <c r="K204" s="55" t="str">
        <f t="shared" si="8"/>
        <v/>
      </c>
    </row>
    <row r="205" spans="1:12">
      <c r="A205" s="73"/>
      <c r="B205" s="72"/>
      <c r="C205" s="74"/>
      <c r="D205" s="71"/>
      <c r="E205" s="71"/>
      <c r="F205" s="71"/>
      <c r="G205" s="74"/>
      <c r="H205" s="71"/>
      <c r="I205" s="72"/>
      <c r="J205" s="54">
        <f>SUM(G205:I205)+C205*(Répartition!$AM$19+Répartition!$AN$19)+Services!D205*(Répartition!$AM$20+Répartition!$AN$20)+E205*(Répartition!$AM$21+Répartition!$AN$21)+F205*(Répartition!$AM$22+Répartition!$AN$22)</f>
        <v>0</v>
      </c>
      <c r="K205" s="55" t="str">
        <f t="shared" si="8"/>
        <v/>
      </c>
    </row>
    <row r="206" spans="1:12" ht="13.5" thickBot="1">
      <c r="A206" s="58" t="s">
        <v>26</v>
      </c>
      <c r="B206" s="78"/>
      <c r="C206" s="79"/>
      <c r="D206" s="80"/>
      <c r="E206" s="80"/>
      <c r="F206" s="80"/>
      <c r="G206" s="79"/>
      <c r="H206" s="80"/>
      <c r="I206" s="81"/>
      <c r="J206" s="56">
        <f>SUM(G206:I206)+C206*(Répartition!$AM$19+Répartition!$AN$19)+Services!D206*(Répartition!$AM$20+Répartition!$AN$20)+E206*(Répartition!$AM$21+Répartition!$AN$21)+F206*(Répartition!$AM$22+Répartition!$AN$22)</f>
        <v>0</v>
      </c>
      <c r="K206" s="57" t="str">
        <f t="shared" si="8"/>
        <v/>
      </c>
    </row>
    <row r="207" spans="1:12" ht="15">
      <c r="A207" s="59" t="s">
        <v>55</v>
      </c>
      <c r="B207" s="60">
        <f>SUM(B195:B206)</f>
        <v>0</v>
      </c>
      <c r="C207" s="48"/>
      <c r="D207" s="48"/>
      <c r="E207" s="48"/>
      <c r="F207" s="48"/>
      <c r="G207" s="48"/>
      <c r="H207" s="48"/>
      <c r="I207" s="48"/>
      <c r="J207" s="48"/>
      <c r="L207" s="48"/>
    </row>
    <row r="208" spans="1:12" ht="15.75" thickBot="1">
      <c r="A208" s="61" t="s">
        <v>56</v>
      </c>
      <c r="B208" s="62">
        <f>SUM(K195:K206)</f>
        <v>0</v>
      </c>
    </row>
    <row r="210" spans="1:12" ht="13.5" thickBot="1"/>
    <row r="211" spans="1:12" ht="12.75" customHeight="1">
      <c r="A211" s="226" t="s">
        <v>70</v>
      </c>
      <c r="B211" s="214" t="s">
        <v>64</v>
      </c>
      <c r="C211" s="217" t="s">
        <v>62</v>
      </c>
      <c r="D211" s="218"/>
      <c r="E211" s="218"/>
      <c r="F211" s="218"/>
      <c r="G211" s="195" t="s">
        <v>61</v>
      </c>
      <c r="H211" s="182" t="s">
        <v>31</v>
      </c>
      <c r="I211" s="192" t="s">
        <v>63</v>
      </c>
      <c r="J211" s="197" t="s">
        <v>60</v>
      </c>
    </row>
    <row r="212" spans="1:12" ht="12.75" customHeight="1">
      <c r="A212" s="227"/>
      <c r="B212" s="215"/>
      <c r="C212" s="52">
        <v>6</v>
      </c>
      <c r="D212" s="5">
        <v>5</v>
      </c>
      <c r="E212" s="5">
        <v>4</v>
      </c>
      <c r="F212" s="5">
        <v>3</v>
      </c>
      <c r="G212" s="196"/>
      <c r="H212" s="183"/>
      <c r="I212" s="193"/>
      <c r="J212" s="198"/>
    </row>
    <row r="213" spans="1:12" ht="12.75" customHeight="1">
      <c r="A213" s="227"/>
      <c r="B213" s="215"/>
      <c r="C213" s="176" t="s">
        <v>65</v>
      </c>
      <c r="D213" s="178"/>
      <c r="E213" s="178"/>
      <c r="F213" s="178"/>
      <c r="G213" s="176" t="s">
        <v>66</v>
      </c>
      <c r="H213" s="177"/>
      <c r="I213" s="194"/>
      <c r="J213" s="198"/>
    </row>
    <row r="214" spans="1:12" ht="12.75" customHeight="1">
      <c r="A214" s="228"/>
      <c r="B214" s="216"/>
      <c r="C214" s="52">
        <f>-SUM(C215:C218)+Répartition!$C$19</f>
        <v>0</v>
      </c>
      <c r="D214" s="5">
        <f>-SUM(D215:D218)+Répartition!$C$20</f>
        <v>0</v>
      </c>
      <c r="E214" s="5">
        <f>-SUM(E215:E218)+Répartition!$C$21</f>
        <v>0</v>
      </c>
      <c r="F214" s="5">
        <f>-SUM(F215:F218)+Répartition!$C$22</f>
        <v>0</v>
      </c>
      <c r="G214" s="52">
        <f>-SUM(G215:G218)+Répartition!AO26</f>
        <v>0</v>
      </c>
      <c r="H214" s="53">
        <f>-SUM(H215:H218)+Répartition!AO28</f>
        <v>0</v>
      </c>
      <c r="I214" s="54">
        <f>-SUM(I215:I218)+Répartition!AO29</f>
        <v>0</v>
      </c>
      <c r="J214" s="198"/>
    </row>
    <row r="215" spans="1:12">
      <c r="A215" s="73" t="s">
        <v>47</v>
      </c>
      <c r="B215" s="72"/>
      <c r="C215" s="74"/>
      <c r="D215" s="71"/>
      <c r="E215" s="71"/>
      <c r="F215" s="71"/>
      <c r="G215" s="74"/>
      <c r="H215" s="72"/>
      <c r="I215" s="54">
        <f>SUM(G215:H215)+C215*(Répartition!$AO$19+Répartition!$AP$19)+Services!D215*(Répartition!$AO$20+Répartition!$AP$20)+E215*(Répartition!$AO$21+Répartition!$AP$21)+F215*(Répartition!$AO$22+Répartition!$AP$22)</f>
        <v>0</v>
      </c>
      <c r="J215" s="55" t="str">
        <f>IF((I215-B215)&lt;=0,"",I215-B215)</f>
        <v/>
      </c>
    </row>
    <row r="216" spans="1:12">
      <c r="A216" s="73"/>
      <c r="B216" s="72"/>
      <c r="C216" s="74"/>
      <c r="D216" s="71"/>
      <c r="E216" s="71"/>
      <c r="F216" s="71"/>
      <c r="G216" s="74"/>
      <c r="H216" s="72"/>
      <c r="I216" s="54">
        <f>SUM(G216:H216)+C216*(Répartition!$AO$19+Répartition!$AP$19)+Services!D216*(Répartition!$AO$20+Répartition!$AP$20)+E216*(Répartition!$AO$21+Répartition!$AP$21)+F216*(Répartition!$AO$22+Répartition!$AP$22)</f>
        <v>0</v>
      </c>
      <c r="J216" s="55" t="str">
        <f>IF((I216-B216)&lt;=0,"",I216-B216)</f>
        <v/>
      </c>
    </row>
    <row r="217" spans="1:12">
      <c r="A217" s="73"/>
      <c r="B217" s="72"/>
      <c r="C217" s="74"/>
      <c r="D217" s="71"/>
      <c r="E217" s="71"/>
      <c r="F217" s="71"/>
      <c r="G217" s="74"/>
      <c r="H217" s="72"/>
      <c r="I217" s="54">
        <f>SUM(G217:H217)+C217*(Répartition!$AO$19+Répartition!$AP$19)+Services!D217*(Répartition!$AO$20+Répartition!$AP$20)+E217*(Répartition!$AO$21+Répartition!$AP$21)+F217*(Répartition!$AO$22+Répartition!$AP$22)</f>
        <v>0</v>
      </c>
      <c r="J217" s="55" t="str">
        <f>IF((I217-B217)&lt;=0,"",I217-B217)</f>
        <v/>
      </c>
    </row>
    <row r="218" spans="1:12" ht="13.5" thickBot="1">
      <c r="A218" s="58" t="s">
        <v>26</v>
      </c>
      <c r="B218" s="78"/>
      <c r="C218" s="79"/>
      <c r="D218" s="80"/>
      <c r="E218" s="80"/>
      <c r="F218" s="80"/>
      <c r="G218" s="79"/>
      <c r="H218" s="81"/>
      <c r="I218" s="56">
        <f>SUM(G218:H218)+C218*(Répartition!$AO$19+Répartition!$AP$19)+Services!D218*(Répartition!$AO$20+Répartition!$AP$20)+E218*(Répartition!$AO$21+Répartition!$AP$21)+F218*(Répartition!$AO$22+Répartition!$AP$22)</f>
        <v>0</v>
      </c>
      <c r="J218" s="57" t="str">
        <f>IF((I218-B218)&lt;=0,"",I218-B218)</f>
        <v/>
      </c>
    </row>
    <row r="219" spans="1:12" ht="15">
      <c r="A219" s="59" t="s">
        <v>55</v>
      </c>
      <c r="B219" s="60">
        <f>SUM(B215:B218)</f>
        <v>0</v>
      </c>
      <c r="C219" s="48"/>
      <c r="D219" s="48"/>
      <c r="E219" s="48"/>
      <c r="F219" s="48"/>
      <c r="G219" s="48"/>
      <c r="H219" s="48"/>
      <c r="I219" s="48"/>
      <c r="J219" s="48"/>
      <c r="L219" s="48"/>
    </row>
    <row r="220" spans="1:12" ht="15.75" thickBot="1">
      <c r="A220" s="61" t="s">
        <v>56</v>
      </c>
      <c r="B220" s="62">
        <f>SUM(J215:J218)</f>
        <v>0</v>
      </c>
    </row>
    <row r="222" spans="1:12" ht="13.5" thickBot="1"/>
    <row r="223" spans="1:12" ht="12.75" customHeight="1">
      <c r="A223" s="226" t="s">
        <v>20</v>
      </c>
      <c r="B223" s="214" t="s">
        <v>64</v>
      </c>
      <c r="C223" s="217" t="s">
        <v>62</v>
      </c>
      <c r="D223" s="218"/>
      <c r="E223" s="218"/>
      <c r="F223" s="218"/>
      <c r="G223" s="195" t="s">
        <v>61</v>
      </c>
      <c r="H223" s="199" t="s">
        <v>79</v>
      </c>
      <c r="I223" s="182" t="s">
        <v>31</v>
      </c>
      <c r="J223" s="192" t="s">
        <v>63</v>
      </c>
      <c r="K223" s="197" t="s">
        <v>60</v>
      </c>
    </row>
    <row r="224" spans="1:12">
      <c r="A224" s="227"/>
      <c r="B224" s="215"/>
      <c r="C224" s="52">
        <v>6</v>
      </c>
      <c r="D224" s="5">
        <v>5</v>
      </c>
      <c r="E224" s="5">
        <v>4</v>
      </c>
      <c r="F224" s="5">
        <v>3</v>
      </c>
      <c r="G224" s="196"/>
      <c r="H224" s="200"/>
      <c r="I224" s="183"/>
      <c r="J224" s="193"/>
      <c r="K224" s="198"/>
    </row>
    <row r="225" spans="1:12">
      <c r="A225" s="227"/>
      <c r="B225" s="215"/>
      <c r="C225" s="176" t="s">
        <v>65</v>
      </c>
      <c r="D225" s="178"/>
      <c r="E225" s="178"/>
      <c r="F225" s="178"/>
      <c r="G225" s="176" t="s">
        <v>66</v>
      </c>
      <c r="H225" s="178"/>
      <c r="I225" s="177"/>
      <c r="J225" s="194"/>
      <c r="K225" s="198"/>
    </row>
    <row r="226" spans="1:12">
      <c r="A226" s="228"/>
      <c r="B226" s="216"/>
      <c r="C226" s="52">
        <f>-SUM(C227:C230)+Répartition!$C$19</f>
        <v>0</v>
      </c>
      <c r="D226" s="5">
        <f>-SUM(D227:D230)+Répartition!$C$20</f>
        <v>0</v>
      </c>
      <c r="E226" s="5">
        <f>-SUM(E227:E230)+Répartition!$C$21</f>
        <v>0</v>
      </c>
      <c r="F226" s="5">
        <f>-SUM(F227:F230)+Répartition!$C$22</f>
        <v>0</v>
      </c>
      <c r="G226" s="52">
        <f>-SUM(G227:G230)+Répartition!AQ26</f>
        <v>0</v>
      </c>
      <c r="H226" s="5">
        <f>-SUM(H227:H230)+Répartition!AQ27</f>
        <v>0</v>
      </c>
      <c r="I226" s="53">
        <f>-SUM(I227:I230)+Répartition!AQ28</f>
        <v>0</v>
      </c>
      <c r="J226" s="54">
        <f>-SUM(J227:J230)+Répartition!AQ29</f>
        <v>0</v>
      </c>
      <c r="K226" s="198"/>
    </row>
    <row r="227" spans="1:12">
      <c r="A227" s="73" t="s">
        <v>47</v>
      </c>
      <c r="B227" s="72"/>
      <c r="C227" s="74"/>
      <c r="D227" s="71"/>
      <c r="E227" s="71"/>
      <c r="F227" s="71"/>
      <c r="G227" s="74"/>
      <c r="H227" s="71"/>
      <c r="I227" s="72"/>
      <c r="J227" s="54">
        <f>SUM(G227:I227)+C227*(Répartition!$AQ$19+Répartition!$AR$19)+Services!D227*(Répartition!$AQ$20+Répartition!$AR$20)+E227*(Répartition!$AQ$21+Répartition!$AR$21)+F227*(Répartition!$AQ$22+Répartition!$AR$22)</f>
        <v>0</v>
      </c>
      <c r="K227" s="55" t="str">
        <f>IF((J227-B227)&lt;=0,"",J227-B227)</f>
        <v/>
      </c>
    </row>
    <row r="228" spans="1:12">
      <c r="A228" s="73"/>
      <c r="B228" s="72"/>
      <c r="C228" s="74"/>
      <c r="D228" s="71"/>
      <c r="E228" s="71"/>
      <c r="F228" s="71"/>
      <c r="G228" s="74"/>
      <c r="H228" s="71"/>
      <c r="I228" s="72"/>
      <c r="J228" s="54">
        <f>SUM(G228:I228)+C228*(Répartition!$AQ$19+Répartition!$AR$19)+Services!D228*(Répartition!$AQ$20+Répartition!$AR$20)+E228*(Répartition!$AQ$21+Répartition!$AR$21)+F228*(Répartition!$AQ$22+Répartition!$AR$22)</f>
        <v>0</v>
      </c>
      <c r="K228" s="55" t="str">
        <f>IF((J228-B228)&lt;=0,"",J228-B228)</f>
        <v/>
      </c>
    </row>
    <row r="229" spans="1:12">
      <c r="A229" s="73"/>
      <c r="B229" s="72"/>
      <c r="C229" s="74"/>
      <c r="D229" s="71"/>
      <c r="E229" s="71"/>
      <c r="F229" s="71"/>
      <c r="G229" s="74"/>
      <c r="H229" s="71"/>
      <c r="I229" s="72"/>
      <c r="J229" s="54">
        <f>SUM(G229:I229)+C229*(Répartition!$AQ$19+Répartition!$AR$19)+Services!D229*(Répartition!$AQ$20+Répartition!$AR$20)+E229*(Répartition!$AQ$21+Répartition!$AR$21)+F229*(Répartition!$AQ$22+Répartition!$AR$22)</f>
        <v>0</v>
      </c>
      <c r="K229" s="55" t="str">
        <f>IF((J229-B229)&lt;=0,"",J229-B229)</f>
        <v/>
      </c>
    </row>
    <row r="230" spans="1:12" ht="13.5" thickBot="1">
      <c r="A230" s="58" t="s">
        <v>26</v>
      </c>
      <c r="B230" s="78"/>
      <c r="C230" s="79"/>
      <c r="D230" s="80"/>
      <c r="E230" s="80"/>
      <c r="F230" s="80"/>
      <c r="G230" s="79"/>
      <c r="H230" s="80"/>
      <c r="I230" s="81"/>
      <c r="J230" s="56">
        <f>SUM(G230:I230)+C230*(Répartition!$AQ$19+Répartition!$AR$19)+Services!D230*(Répartition!$AQ$20+Répartition!$AR$20)+E230*(Répartition!$AQ$21+Répartition!$AR$21)+F230*(Répartition!$AQ$22+Répartition!$AR$22)</f>
        <v>0</v>
      </c>
      <c r="K230" s="57" t="str">
        <f>IF((J230-B230)&lt;=0,"",J230-B230)</f>
        <v/>
      </c>
    </row>
    <row r="231" spans="1:12" ht="15">
      <c r="A231" s="59" t="s">
        <v>55</v>
      </c>
      <c r="B231" s="60">
        <f>SUM(B227:B230)</f>
        <v>0</v>
      </c>
      <c r="C231" s="48"/>
      <c r="D231" s="48"/>
      <c r="E231" s="48"/>
      <c r="F231" s="48"/>
      <c r="G231" s="48"/>
      <c r="H231" s="48"/>
      <c r="I231" s="48"/>
      <c r="J231" s="48"/>
      <c r="L231" s="48"/>
    </row>
    <row r="232" spans="1:12" ht="15.75" thickBot="1">
      <c r="A232" s="61" t="s">
        <v>56</v>
      </c>
      <c r="B232" s="62">
        <f>SUM(K227:K230)</f>
        <v>0</v>
      </c>
    </row>
  </sheetData>
  <sheetProtection selectLockedCells="1"/>
  <mergeCells count="133">
    <mergeCell ref="A223:A226"/>
    <mergeCell ref="B223:B226"/>
    <mergeCell ref="C223:F223"/>
    <mergeCell ref="G223:G224"/>
    <mergeCell ref="I191:I192"/>
    <mergeCell ref="J191:J193"/>
    <mergeCell ref="I223:I224"/>
    <mergeCell ref="J223:J225"/>
    <mergeCell ref="A191:A194"/>
    <mergeCell ref="B191:B194"/>
    <mergeCell ref="C191:F191"/>
    <mergeCell ref="A211:A214"/>
    <mergeCell ref="B211:B214"/>
    <mergeCell ref="C211:F211"/>
    <mergeCell ref="G211:G212"/>
    <mergeCell ref="C125:E125"/>
    <mergeCell ref="C135:E135"/>
    <mergeCell ref="C137:E137"/>
    <mergeCell ref="G148:I148"/>
    <mergeCell ref="G163:I163"/>
    <mergeCell ref="G213:H213"/>
    <mergeCell ref="H211:H212"/>
    <mergeCell ref="I211:I213"/>
    <mergeCell ref="J211:J214"/>
    <mergeCell ref="C213:F213"/>
    <mergeCell ref="H176:H177"/>
    <mergeCell ref="I176:I178"/>
    <mergeCell ref="J176:J179"/>
    <mergeCell ref="C178:F178"/>
    <mergeCell ref="K223:K226"/>
    <mergeCell ref="C225:F225"/>
    <mergeCell ref="G225:I225"/>
    <mergeCell ref="A176:A179"/>
    <mergeCell ref="B176:B179"/>
    <mergeCell ref="C176:F176"/>
    <mergeCell ref="G176:G177"/>
    <mergeCell ref="A161:A164"/>
    <mergeCell ref="B161:B164"/>
    <mergeCell ref="C161:F161"/>
    <mergeCell ref="G161:G162"/>
    <mergeCell ref="I161:I162"/>
    <mergeCell ref="A146:A149"/>
    <mergeCell ref="B146:B149"/>
    <mergeCell ref="C146:F146"/>
    <mergeCell ref="G146:G147"/>
    <mergeCell ref="C123:E123"/>
    <mergeCell ref="A100:A103"/>
    <mergeCell ref="B100:B103"/>
    <mergeCell ref="G111:G112"/>
    <mergeCell ref="H146:H147"/>
    <mergeCell ref="G5:G6"/>
    <mergeCell ref="G7:H7"/>
    <mergeCell ref="J5:J8"/>
    <mergeCell ref="I5:I7"/>
    <mergeCell ref="B2:F2"/>
    <mergeCell ref="B3:F3"/>
    <mergeCell ref="G2:L2"/>
    <mergeCell ref="G3:L3"/>
    <mergeCell ref="B5:B8"/>
    <mergeCell ref="H5:H6"/>
    <mergeCell ref="A5:A8"/>
    <mergeCell ref="A26:A29"/>
    <mergeCell ref="A41:A44"/>
    <mergeCell ref="B41:B44"/>
    <mergeCell ref="C41:F41"/>
    <mergeCell ref="C7:F7"/>
    <mergeCell ref="C5:F5"/>
    <mergeCell ref="B26:B29"/>
    <mergeCell ref="F26:F27"/>
    <mergeCell ref="C43:F43"/>
    <mergeCell ref="A62:A65"/>
    <mergeCell ref="B62:B65"/>
    <mergeCell ref="C62:F62"/>
    <mergeCell ref="A81:A84"/>
    <mergeCell ref="B81:B84"/>
    <mergeCell ref="C81:F81"/>
    <mergeCell ref="A135:A138"/>
    <mergeCell ref="B135:B138"/>
    <mergeCell ref="F135:F136"/>
    <mergeCell ref="A123:A126"/>
    <mergeCell ref="B123:B126"/>
    <mergeCell ref="F123:F124"/>
    <mergeCell ref="A111:A114"/>
    <mergeCell ref="B111:B114"/>
    <mergeCell ref="C102:J102"/>
    <mergeCell ref="D100:G100"/>
    <mergeCell ref="H100:J100"/>
    <mergeCell ref="G123:G125"/>
    <mergeCell ref="H223:H224"/>
    <mergeCell ref="M81:M84"/>
    <mergeCell ref="L81:L83"/>
    <mergeCell ref="C83:I83"/>
    <mergeCell ref="H135:H138"/>
    <mergeCell ref="G135:G137"/>
    <mergeCell ref="H123:H126"/>
    <mergeCell ref="G81:I81"/>
    <mergeCell ref="J81:J82"/>
    <mergeCell ref="K100:K101"/>
    <mergeCell ref="L100:L102"/>
    <mergeCell ref="M100:M103"/>
    <mergeCell ref="I146:I147"/>
    <mergeCell ref="J146:J148"/>
    <mergeCell ref="K146:K149"/>
    <mergeCell ref="J161:J163"/>
    <mergeCell ref="K161:K164"/>
    <mergeCell ref="C163:F163"/>
    <mergeCell ref="C148:F148"/>
    <mergeCell ref="H161:H162"/>
    <mergeCell ref="G191:G192"/>
    <mergeCell ref="H191:H192"/>
    <mergeCell ref="K191:K194"/>
    <mergeCell ref="C193:F193"/>
    <mergeCell ref="G43:H43"/>
    <mergeCell ref="G64:H64"/>
    <mergeCell ref="J83:K83"/>
    <mergeCell ref="C113:F113"/>
    <mergeCell ref="C26:E26"/>
    <mergeCell ref="C28:E28"/>
    <mergeCell ref="K81:K82"/>
    <mergeCell ref="I111:I114"/>
    <mergeCell ref="H111:H113"/>
    <mergeCell ref="D111:F111"/>
    <mergeCell ref="H26:H29"/>
    <mergeCell ref="G26:G28"/>
    <mergeCell ref="G41:G42"/>
    <mergeCell ref="H41:H42"/>
    <mergeCell ref="J41:J44"/>
    <mergeCell ref="I41:I43"/>
    <mergeCell ref="H62:H63"/>
    <mergeCell ref="J62:J65"/>
    <mergeCell ref="I62:I64"/>
    <mergeCell ref="G62:G63"/>
    <mergeCell ref="C64:F64"/>
  </mergeCells>
  <pageMargins left="0.70866141732283472" right="0.70866141732283472" top="0.43307086614173229" bottom="0.47244094488188981" header="0.31496062992125984" footer="0.31496062992125984"/>
  <pageSetup paperSize="9" orientation="portrait" horizontalDpi="200" verticalDpi="200" copies="0" r:id="rId1"/>
  <rowBreaks count="3" manualBreakCount="3">
    <brk id="40" max="16383" man="1"/>
    <brk id="80" max="16383" man="1"/>
    <brk id="1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AD30"/>
  <sheetViews>
    <sheetView topLeftCell="A4" workbookViewId="0">
      <selection activeCell="K30" sqref="K30"/>
    </sheetView>
  </sheetViews>
  <sheetFormatPr baseColWidth="10" defaultRowHeight="12.75"/>
  <cols>
    <col min="1" max="1" width="11" customWidth="1"/>
    <col min="2" max="2" width="6.28515625" customWidth="1"/>
    <col min="4" max="4" width="6.42578125" customWidth="1"/>
    <col min="6" max="6" width="6.42578125" customWidth="1"/>
    <col min="8" max="8" width="6.42578125" customWidth="1"/>
    <col min="10" max="10" width="6.42578125" customWidth="1"/>
    <col min="12" max="12" width="6.42578125" customWidth="1"/>
    <col min="14" max="14" width="6.42578125" customWidth="1"/>
    <col min="16" max="16" width="6.42578125" customWidth="1"/>
    <col min="18" max="18" width="6.42578125" customWidth="1"/>
    <col min="20" max="20" width="6.42578125" customWidth="1"/>
    <col min="22" max="22" width="6.42578125" customWidth="1"/>
    <col min="24" max="24" width="6.28515625" customWidth="1"/>
    <col min="26" max="26" width="6.42578125" customWidth="1"/>
    <col min="28" max="28" width="6.5703125" customWidth="1"/>
    <col min="30" max="30" width="6.42578125" customWidth="1"/>
  </cols>
  <sheetData>
    <row r="2" spans="1:30" ht="15.75">
      <c r="C2" s="130" t="s">
        <v>43</v>
      </c>
      <c r="D2" s="130"/>
      <c r="E2" s="130"/>
      <c r="F2" s="130">
        <f>Répartition!L2</f>
        <v>0</v>
      </c>
      <c r="G2" s="130"/>
      <c r="H2" s="130"/>
      <c r="I2" s="130"/>
      <c r="J2" s="130"/>
      <c r="K2" s="130"/>
      <c r="L2" s="130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</row>
    <row r="3" spans="1:30" ht="15.75">
      <c r="C3" s="130" t="s">
        <v>44</v>
      </c>
      <c r="D3" s="130"/>
      <c r="E3" s="130"/>
      <c r="F3" s="130">
        <f>Répartition!L3</f>
        <v>0</v>
      </c>
      <c r="G3" s="130"/>
      <c r="H3" s="130"/>
      <c r="I3" s="130"/>
      <c r="J3" s="130"/>
      <c r="K3" s="130"/>
      <c r="L3" s="130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</row>
    <row r="5" spans="1:30">
      <c r="A5" s="229" t="s">
        <v>5</v>
      </c>
      <c r="B5" s="229"/>
      <c r="C5" s="229" t="s">
        <v>48</v>
      </c>
      <c r="D5" s="229"/>
      <c r="E5" s="229" t="s">
        <v>9</v>
      </c>
      <c r="F5" s="229"/>
      <c r="G5" s="229" t="s">
        <v>49</v>
      </c>
      <c r="H5" s="229"/>
      <c r="I5" s="229" t="s">
        <v>25</v>
      </c>
      <c r="J5" s="229"/>
      <c r="K5" s="229" t="s">
        <v>50</v>
      </c>
      <c r="L5" s="229"/>
      <c r="M5" s="229" t="s">
        <v>28</v>
      </c>
      <c r="N5" s="229"/>
      <c r="O5" s="229" t="s">
        <v>27</v>
      </c>
      <c r="P5" s="229"/>
      <c r="Q5" s="229" t="s">
        <v>29</v>
      </c>
      <c r="R5" s="229"/>
      <c r="S5" s="229" t="s">
        <v>15</v>
      </c>
      <c r="T5" s="229"/>
      <c r="U5" s="229" t="s">
        <v>51</v>
      </c>
      <c r="V5" s="229"/>
      <c r="W5" s="229" t="s">
        <v>18</v>
      </c>
      <c r="X5" s="229"/>
      <c r="Y5" s="229" t="s">
        <v>17</v>
      </c>
      <c r="Z5" s="229"/>
      <c r="AA5" s="229" t="s">
        <v>52</v>
      </c>
      <c r="AB5" s="229"/>
      <c r="AC5" s="229" t="s">
        <v>19</v>
      </c>
      <c r="AD5" s="229"/>
    </row>
    <row r="6" spans="1:30">
      <c r="A6" s="32" t="s">
        <v>45</v>
      </c>
      <c r="B6" s="4">
        <f>Répartition!E29</f>
        <v>0</v>
      </c>
      <c r="C6" s="32" t="s">
        <v>45</v>
      </c>
      <c r="D6" s="4">
        <f>Répartition!G29+Répartition!I29</f>
        <v>0</v>
      </c>
      <c r="E6" s="32" t="s">
        <v>45</v>
      </c>
      <c r="F6" s="4">
        <f>Répartition!K29</f>
        <v>0</v>
      </c>
      <c r="G6" s="32" t="s">
        <v>45</v>
      </c>
      <c r="H6" s="4">
        <f>Répartition!M29</f>
        <v>0</v>
      </c>
      <c r="I6" s="32" t="s">
        <v>45</v>
      </c>
      <c r="J6" s="4">
        <f>Répartition!O29+Répartition!W29</f>
        <v>0</v>
      </c>
      <c r="K6" s="32" t="s">
        <v>45</v>
      </c>
      <c r="L6" s="4">
        <f>Répartition!Q29+Répartition!U29+Répartition!AA29</f>
        <v>0</v>
      </c>
      <c r="M6" s="32" t="s">
        <v>45</v>
      </c>
      <c r="N6" s="4">
        <f>Répartition!S29+Répartition!Y29</f>
        <v>0</v>
      </c>
      <c r="O6" s="32" t="s">
        <v>45</v>
      </c>
      <c r="P6" s="4">
        <f>Répartition!AC29</f>
        <v>0</v>
      </c>
      <c r="Q6" s="32" t="s">
        <v>45</v>
      </c>
      <c r="R6" s="4">
        <f>Répartition!AE29</f>
        <v>0</v>
      </c>
      <c r="S6" s="32" t="s">
        <v>45</v>
      </c>
      <c r="T6" s="4">
        <f>Répartition!AG29</f>
        <v>0</v>
      </c>
      <c r="U6" s="32" t="s">
        <v>45</v>
      </c>
      <c r="V6" s="4">
        <f>Répartition!AI29</f>
        <v>0</v>
      </c>
      <c r="W6" s="32" t="s">
        <v>45</v>
      </c>
      <c r="X6" s="4">
        <f>Répartition!AK29</f>
        <v>0</v>
      </c>
      <c r="Y6" s="32" t="s">
        <v>45</v>
      </c>
      <c r="Z6" s="4">
        <f>Répartition!AM29</f>
        <v>0</v>
      </c>
      <c r="AA6" s="32" t="s">
        <v>45</v>
      </c>
      <c r="AB6" s="4">
        <f>Répartition!AQ29</f>
        <v>0</v>
      </c>
      <c r="AC6" s="32" t="s">
        <v>45</v>
      </c>
      <c r="AD6" s="4">
        <f>Répartition!AO29</f>
        <v>0</v>
      </c>
    </row>
    <row r="7" spans="1:30">
      <c r="A7" s="33" t="s">
        <v>33</v>
      </c>
      <c r="B7" s="5">
        <f>B6-B8</f>
        <v>0</v>
      </c>
      <c r="C7" s="33" t="s">
        <v>33</v>
      </c>
      <c r="D7" s="5">
        <f>D6-D8</f>
        <v>0</v>
      </c>
      <c r="E7" s="33" t="s">
        <v>33</v>
      </c>
      <c r="F7" s="5">
        <f>F6-F8</f>
        <v>-18</v>
      </c>
      <c r="G7" s="33" t="s">
        <v>33</v>
      </c>
      <c r="H7" s="5">
        <f>H6-H8</f>
        <v>0</v>
      </c>
      <c r="I7" s="33" t="s">
        <v>33</v>
      </c>
      <c r="J7" s="5">
        <f>J6-J8</f>
        <v>0</v>
      </c>
      <c r="K7" s="33" t="s">
        <v>33</v>
      </c>
      <c r="L7" s="5">
        <f>L6-L8</f>
        <v>0</v>
      </c>
      <c r="M7" s="33" t="s">
        <v>33</v>
      </c>
      <c r="N7" s="5">
        <f>N6-N8</f>
        <v>0</v>
      </c>
      <c r="O7" s="33" t="s">
        <v>33</v>
      </c>
      <c r="P7" s="5">
        <f>P6-P8</f>
        <v>-18</v>
      </c>
      <c r="Q7" s="33" t="s">
        <v>33</v>
      </c>
      <c r="R7" s="5">
        <f>R6-R8</f>
        <v>0</v>
      </c>
      <c r="S7" s="33" t="s">
        <v>33</v>
      </c>
      <c r="T7" s="5">
        <f>T6-T8</f>
        <v>0</v>
      </c>
      <c r="U7" s="33" t="s">
        <v>33</v>
      </c>
      <c r="V7" s="5">
        <f>V6-V8</f>
        <v>0</v>
      </c>
      <c r="W7" s="33" t="s">
        <v>33</v>
      </c>
      <c r="X7" s="5">
        <f>X6-X8</f>
        <v>0</v>
      </c>
      <c r="Y7" s="33" t="s">
        <v>33</v>
      </c>
      <c r="Z7" s="5">
        <f>Z6-Z8</f>
        <v>0</v>
      </c>
      <c r="AA7" s="33" t="s">
        <v>33</v>
      </c>
      <c r="AB7" s="5">
        <f>AB6-AB8</f>
        <v>0</v>
      </c>
      <c r="AC7" s="33" t="s">
        <v>33</v>
      </c>
      <c r="AD7" s="5">
        <f>AD6-AD8</f>
        <v>0</v>
      </c>
    </row>
    <row r="8" spans="1:30">
      <c r="A8" s="34" t="s">
        <v>46</v>
      </c>
      <c r="B8" s="4">
        <f>SUM(B9:B25)+B27</f>
        <v>0</v>
      </c>
      <c r="C8" s="34" t="s">
        <v>46</v>
      </c>
      <c r="D8" s="4">
        <f>SUM(D9:D25)+D27</f>
        <v>0</v>
      </c>
      <c r="E8" s="34" t="s">
        <v>46</v>
      </c>
      <c r="F8" s="4">
        <f>SUM(F9:F25)+F27</f>
        <v>18</v>
      </c>
      <c r="G8" s="34" t="s">
        <v>46</v>
      </c>
      <c r="H8" s="4">
        <f>SUM(H9:H25)+H27</f>
        <v>0</v>
      </c>
      <c r="I8" s="34" t="s">
        <v>46</v>
      </c>
      <c r="J8" s="4">
        <f>SUM(J9:J25)+J27</f>
        <v>0</v>
      </c>
      <c r="K8" s="34" t="s">
        <v>46</v>
      </c>
      <c r="L8" s="4">
        <f>SUM(L9:L25)+L27</f>
        <v>0</v>
      </c>
      <c r="M8" s="34" t="s">
        <v>46</v>
      </c>
      <c r="N8" s="4">
        <f>SUM(N9:N25)+N27</f>
        <v>0</v>
      </c>
      <c r="O8" s="34" t="s">
        <v>46</v>
      </c>
      <c r="P8" s="4">
        <f>SUM(P9:P25)+P27</f>
        <v>18</v>
      </c>
      <c r="Q8" s="34" t="s">
        <v>46</v>
      </c>
      <c r="R8" s="4">
        <f>SUM(R9:R25)+R27</f>
        <v>0</v>
      </c>
      <c r="S8" s="34" t="s">
        <v>46</v>
      </c>
      <c r="T8" s="4">
        <f>SUM(T9:T25)+T27</f>
        <v>0</v>
      </c>
      <c r="U8" s="34" t="s">
        <v>46</v>
      </c>
      <c r="V8" s="4">
        <f>SUM(V9:V25)+V27</f>
        <v>0</v>
      </c>
      <c r="W8" s="34" t="s">
        <v>46</v>
      </c>
      <c r="X8" s="4">
        <f>SUM(X9:X25)+X27</f>
        <v>0</v>
      </c>
      <c r="Y8" s="34" t="s">
        <v>46</v>
      </c>
      <c r="Z8" s="4">
        <f>SUM(Z9:Z25)+Z27</f>
        <v>0</v>
      </c>
      <c r="AA8" s="34" t="s">
        <v>46</v>
      </c>
      <c r="AB8" s="4">
        <f>SUM(AB9:AB25)+AB27</f>
        <v>0</v>
      </c>
      <c r="AC8" s="34" t="s">
        <v>46</v>
      </c>
      <c r="AD8" s="4">
        <f>SUM(AD9:AD25)+AD27</f>
        <v>0</v>
      </c>
    </row>
    <row r="9" spans="1:30">
      <c r="A9" s="49" t="str">
        <f>Services!A9</f>
        <v>Prof1</v>
      </c>
      <c r="B9" s="49">
        <f>Services!B9</f>
        <v>0</v>
      </c>
      <c r="C9" s="49" t="str">
        <f>Services!A30</f>
        <v>Prof1</v>
      </c>
      <c r="D9" s="49">
        <f>Services!B30</f>
        <v>0</v>
      </c>
      <c r="E9" s="49" t="str">
        <f>Services!A45</f>
        <v>Prof1</v>
      </c>
      <c r="F9" s="49">
        <f>Services!B45</f>
        <v>18</v>
      </c>
      <c r="G9" s="49" t="str">
        <f>Services!A66</f>
        <v>Prof1</v>
      </c>
      <c r="H9" s="49">
        <f>Services!B66</f>
        <v>0</v>
      </c>
      <c r="I9" s="49">
        <f>Services!A85</f>
        <v>0</v>
      </c>
      <c r="J9" s="49">
        <f>Services!B85</f>
        <v>0</v>
      </c>
      <c r="K9" s="49">
        <f>Services!A104</f>
        <v>0</v>
      </c>
      <c r="L9" s="49">
        <f>Services!B104</f>
        <v>0</v>
      </c>
      <c r="M9" s="49" t="str">
        <f>Services!A115</f>
        <v>Prof1</v>
      </c>
      <c r="N9" s="49">
        <f>Services!B115</f>
        <v>0</v>
      </c>
      <c r="O9" s="49" t="str">
        <f>Services!A127</f>
        <v>Prof1</v>
      </c>
      <c r="P9" s="49">
        <f>Services!B127</f>
        <v>18</v>
      </c>
      <c r="Q9" s="49" t="str">
        <f>Services!A139</f>
        <v>Prof1</v>
      </c>
      <c r="R9" s="49">
        <f>Services!B139</f>
        <v>0</v>
      </c>
      <c r="S9" s="49" t="str">
        <f>Services!A150</f>
        <v>Prof1</v>
      </c>
      <c r="T9" s="49">
        <f>Services!B150</f>
        <v>0</v>
      </c>
      <c r="U9" s="49" t="str">
        <f>Services!A165</f>
        <v>Prof1</v>
      </c>
      <c r="V9" s="49">
        <f>Services!B165</f>
        <v>0</v>
      </c>
      <c r="W9" s="49" t="str">
        <f>Services!A180</f>
        <v>Prof1</v>
      </c>
      <c r="X9" s="49">
        <f>Services!B180</f>
        <v>0</v>
      </c>
      <c r="Y9" s="49" t="str">
        <f>Services!A195</f>
        <v>Prof1</v>
      </c>
      <c r="Z9" s="49">
        <f>Services!B195</f>
        <v>0</v>
      </c>
      <c r="AA9" s="49" t="str">
        <f>Services!A227</f>
        <v>Prof1</v>
      </c>
      <c r="AB9" s="49">
        <f>Services!B227</f>
        <v>0</v>
      </c>
      <c r="AC9" s="49" t="str">
        <f>Services!A215</f>
        <v>Prof1</v>
      </c>
      <c r="AD9" s="49">
        <f>Services!B215</f>
        <v>0</v>
      </c>
    </row>
    <row r="10" spans="1:30">
      <c r="A10" s="49">
        <f>Services!A10</f>
        <v>0</v>
      </c>
      <c r="B10" s="49">
        <f>Services!B10</f>
        <v>0</v>
      </c>
      <c r="C10" s="49">
        <f>Services!A31</f>
        <v>0</v>
      </c>
      <c r="D10" s="49">
        <f>Services!B31</f>
        <v>0</v>
      </c>
      <c r="E10" s="49">
        <f>Services!A46</f>
        <v>0</v>
      </c>
      <c r="F10" s="49">
        <f>Services!B46</f>
        <v>0</v>
      </c>
      <c r="G10" s="49">
        <f>Services!A67</f>
        <v>0</v>
      </c>
      <c r="H10" s="49">
        <f>Services!B67</f>
        <v>0</v>
      </c>
      <c r="I10" s="49">
        <f>Services!A86</f>
        <v>0</v>
      </c>
      <c r="J10" s="49">
        <f>Services!B86</f>
        <v>0</v>
      </c>
      <c r="K10" s="49">
        <f>Services!A105</f>
        <v>0</v>
      </c>
      <c r="L10" s="49">
        <f>Services!B105</f>
        <v>0</v>
      </c>
      <c r="M10" s="49">
        <f>Services!A116</f>
        <v>0</v>
      </c>
      <c r="N10" s="49">
        <f>Services!B116</f>
        <v>0</v>
      </c>
      <c r="O10" s="49">
        <f>Services!A128</f>
        <v>0</v>
      </c>
      <c r="P10" s="49">
        <f>Services!B128</f>
        <v>0</v>
      </c>
      <c r="Q10" s="49">
        <f>Services!A140</f>
        <v>0</v>
      </c>
      <c r="R10" s="49">
        <f>Services!B140</f>
        <v>0</v>
      </c>
      <c r="S10" s="49">
        <f>Services!A151</f>
        <v>0</v>
      </c>
      <c r="T10" s="49">
        <f>Services!B151</f>
        <v>0</v>
      </c>
      <c r="U10" s="49">
        <f>Services!A166</f>
        <v>0</v>
      </c>
      <c r="V10" s="49">
        <f>Services!B166</f>
        <v>0</v>
      </c>
      <c r="W10" s="49">
        <f>Services!A181</f>
        <v>0</v>
      </c>
      <c r="X10" s="49">
        <f>Services!B181</f>
        <v>0</v>
      </c>
      <c r="Y10" s="49">
        <f>Services!A196</f>
        <v>0</v>
      </c>
      <c r="Z10" s="49">
        <f>Services!B196</f>
        <v>0</v>
      </c>
      <c r="AA10" s="49">
        <f>Services!A228</f>
        <v>0</v>
      </c>
      <c r="AB10" s="49">
        <f>Services!B228</f>
        <v>0</v>
      </c>
      <c r="AC10" s="49">
        <f>Services!A216</f>
        <v>0</v>
      </c>
      <c r="AD10" s="49">
        <f>Services!B216</f>
        <v>0</v>
      </c>
    </row>
    <row r="11" spans="1:30">
      <c r="A11" s="49">
        <f>Services!A11</f>
        <v>0</v>
      </c>
      <c r="B11" s="49">
        <f>Services!B11</f>
        <v>0</v>
      </c>
      <c r="C11" s="49">
        <f>Services!A32</f>
        <v>0</v>
      </c>
      <c r="D11" s="49">
        <f>Services!B32</f>
        <v>0</v>
      </c>
      <c r="E11" s="49">
        <f>Services!A47</f>
        <v>0</v>
      </c>
      <c r="F11" s="49">
        <f>Services!B47</f>
        <v>0</v>
      </c>
      <c r="G11" s="49">
        <f>Services!A68</f>
        <v>0</v>
      </c>
      <c r="H11" s="49">
        <f>Services!B68</f>
        <v>0</v>
      </c>
      <c r="I11" s="49">
        <f>Services!A87</f>
        <v>0</v>
      </c>
      <c r="J11" s="49">
        <f>Services!B87</f>
        <v>0</v>
      </c>
      <c r="K11" s="49">
        <f>Services!A106</f>
        <v>0</v>
      </c>
      <c r="L11" s="49">
        <f>Services!B106</f>
        <v>0</v>
      </c>
      <c r="M11" s="49">
        <f>Services!A117</f>
        <v>0</v>
      </c>
      <c r="N11" s="49">
        <f>Services!B117</f>
        <v>0</v>
      </c>
      <c r="O11" s="49">
        <f>Services!A129</f>
        <v>0</v>
      </c>
      <c r="P11" s="49">
        <f>Services!B129</f>
        <v>0</v>
      </c>
      <c r="Q11" s="49"/>
      <c r="R11" s="49"/>
      <c r="S11" s="49">
        <f>Services!A152</f>
        <v>0</v>
      </c>
      <c r="T11" s="49">
        <f>Services!B152</f>
        <v>0</v>
      </c>
      <c r="U11" s="49">
        <f>Services!A167</f>
        <v>0</v>
      </c>
      <c r="V11" s="49">
        <f>Services!B167</f>
        <v>0</v>
      </c>
      <c r="W11" s="49">
        <f>Services!A182</f>
        <v>0</v>
      </c>
      <c r="X11" s="49">
        <f>Services!B182</f>
        <v>0</v>
      </c>
      <c r="Y11" s="49">
        <f>Services!A197</f>
        <v>0</v>
      </c>
      <c r="Z11" s="49">
        <f>Services!B197</f>
        <v>0</v>
      </c>
      <c r="AA11" s="49">
        <f>Services!A229</f>
        <v>0</v>
      </c>
      <c r="AB11" s="49">
        <f>Services!B229</f>
        <v>0</v>
      </c>
      <c r="AC11" s="49">
        <f>Services!A217</f>
        <v>0</v>
      </c>
      <c r="AD11" s="49">
        <f>Services!B217</f>
        <v>0</v>
      </c>
    </row>
    <row r="12" spans="1:30">
      <c r="A12" s="49">
        <f>Services!A12</f>
        <v>0</v>
      </c>
      <c r="B12" s="49">
        <f>Services!B12</f>
        <v>0</v>
      </c>
      <c r="C12" s="49"/>
      <c r="D12" s="49"/>
      <c r="E12" s="49">
        <f>Services!A48</f>
        <v>0</v>
      </c>
      <c r="F12" s="49">
        <f>Services!B48</f>
        <v>0</v>
      </c>
      <c r="G12" s="49">
        <f>Services!A69</f>
        <v>0</v>
      </c>
      <c r="H12" s="49">
        <f>Services!B69</f>
        <v>0</v>
      </c>
      <c r="I12" s="49">
        <f>Services!A88</f>
        <v>0</v>
      </c>
      <c r="J12" s="49">
        <f>Services!B88</f>
        <v>0</v>
      </c>
      <c r="K12" s="49"/>
      <c r="L12" s="49"/>
      <c r="M12" s="49"/>
      <c r="N12" s="49"/>
      <c r="O12" s="49"/>
      <c r="P12" s="49"/>
      <c r="Q12" s="49"/>
      <c r="R12" s="49"/>
      <c r="S12" s="49">
        <f>Services!A153</f>
        <v>0</v>
      </c>
      <c r="T12" s="49">
        <f>Services!B153</f>
        <v>0</v>
      </c>
      <c r="U12" s="49">
        <f>Services!A168</f>
        <v>0</v>
      </c>
      <c r="V12" s="49">
        <f>Services!B168</f>
        <v>0</v>
      </c>
      <c r="W12" s="49">
        <f>Services!A183</f>
        <v>0</v>
      </c>
      <c r="X12" s="49">
        <f>Services!B183</f>
        <v>0</v>
      </c>
      <c r="Y12" s="49">
        <f>Services!A198</f>
        <v>0</v>
      </c>
      <c r="Z12" s="49">
        <f>Services!B198</f>
        <v>0</v>
      </c>
      <c r="AA12" s="49"/>
      <c r="AB12" s="49"/>
      <c r="AC12" s="49"/>
      <c r="AD12" s="49"/>
    </row>
    <row r="13" spans="1:30">
      <c r="A13" s="49">
        <f>Services!A13</f>
        <v>0</v>
      </c>
      <c r="B13" s="49">
        <f>Services!B13</f>
        <v>0</v>
      </c>
      <c r="C13" s="49"/>
      <c r="D13" s="49"/>
      <c r="E13" s="49">
        <f>Services!A49</f>
        <v>0</v>
      </c>
      <c r="F13" s="49">
        <f>Services!B49</f>
        <v>0</v>
      </c>
      <c r="G13" s="49">
        <f>Services!A70</f>
        <v>0</v>
      </c>
      <c r="H13" s="49">
        <f>Services!B70</f>
        <v>0</v>
      </c>
      <c r="I13" s="49">
        <f>Services!A89</f>
        <v>0</v>
      </c>
      <c r="J13" s="49">
        <f>Services!B89</f>
        <v>0</v>
      </c>
      <c r="K13" s="49"/>
      <c r="L13" s="49"/>
      <c r="M13" s="49"/>
      <c r="N13" s="49"/>
      <c r="O13" s="49"/>
      <c r="P13" s="49"/>
      <c r="Q13" s="49"/>
      <c r="R13" s="49"/>
      <c r="S13" s="49">
        <f>Services!A154</f>
        <v>0</v>
      </c>
      <c r="T13" s="49">
        <f>Services!B154</f>
        <v>0</v>
      </c>
      <c r="U13" s="49">
        <f>Services!A169</f>
        <v>0</v>
      </c>
      <c r="V13" s="49">
        <f>Services!B169</f>
        <v>0</v>
      </c>
      <c r="W13" s="49">
        <f>Services!A184</f>
        <v>0</v>
      </c>
      <c r="X13" s="49">
        <f>Services!B184</f>
        <v>0</v>
      </c>
      <c r="Y13" s="49">
        <f>Services!A199</f>
        <v>0</v>
      </c>
      <c r="Z13" s="49">
        <f>Services!B199</f>
        <v>0</v>
      </c>
      <c r="AA13" s="49"/>
      <c r="AB13" s="49"/>
      <c r="AC13" s="49"/>
      <c r="AD13" s="49"/>
    </row>
    <row r="14" spans="1:30">
      <c r="A14" s="49">
        <f>Services!A14</f>
        <v>0</v>
      </c>
      <c r="B14" s="49">
        <f>Services!B14</f>
        <v>0</v>
      </c>
      <c r="C14" s="49"/>
      <c r="D14" s="49"/>
      <c r="E14" s="49">
        <f>Services!A50</f>
        <v>0</v>
      </c>
      <c r="F14" s="49">
        <f>Services!B50</f>
        <v>0</v>
      </c>
      <c r="G14" s="49">
        <f>Services!A71</f>
        <v>0</v>
      </c>
      <c r="H14" s="49">
        <f>Services!B71</f>
        <v>0</v>
      </c>
      <c r="I14" s="49">
        <f>Services!A90</f>
        <v>0</v>
      </c>
      <c r="J14" s="49">
        <f>Services!B90</f>
        <v>0</v>
      </c>
      <c r="K14" s="49"/>
      <c r="L14" s="49"/>
      <c r="M14" s="49"/>
      <c r="N14" s="49"/>
      <c r="O14" s="49"/>
      <c r="P14" s="49"/>
      <c r="Q14" s="49"/>
      <c r="R14" s="49"/>
      <c r="S14" s="49">
        <f>Services!A155</f>
        <v>0</v>
      </c>
      <c r="T14" s="49">
        <f>Services!B155</f>
        <v>0</v>
      </c>
      <c r="U14" s="49">
        <f>Services!A170</f>
        <v>0</v>
      </c>
      <c r="V14" s="49">
        <f>Services!B170</f>
        <v>0</v>
      </c>
      <c r="W14" s="49">
        <f>Services!A185</f>
        <v>0</v>
      </c>
      <c r="X14" s="49">
        <f>Services!B185</f>
        <v>0</v>
      </c>
      <c r="Y14" s="49">
        <f>Services!A200</f>
        <v>0</v>
      </c>
      <c r="Z14" s="49">
        <f>Services!B200</f>
        <v>0</v>
      </c>
      <c r="AA14" s="49"/>
      <c r="AB14" s="49"/>
      <c r="AC14" s="49"/>
      <c r="AD14" s="49"/>
    </row>
    <row r="15" spans="1:30">
      <c r="A15" s="49">
        <f>Services!A15</f>
        <v>0</v>
      </c>
      <c r="B15" s="49">
        <f>Services!B15</f>
        <v>0</v>
      </c>
      <c r="C15" s="49"/>
      <c r="D15" s="49"/>
      <c r="E15" s="49">
        <f>Services!A51</f>
        <v>0</v>
      </c>
      <c r="F15" s="49">
        <f>Services!B51</f>
        <v>0</v>
      </c>
      <c r="G15" s="49">
        <f>Services!A72</f>
        <v>0</v>
      </c>
      <c r="H15" s="49">
        <f>Services!B72</f>
        <v>0</v>
      </c>
      <c r="I15" s="49">
        <f>Services!A91</f>
        <v>0</v>
      </c>
      <c r="J15" s="49">
        <f>Services!B91</f>
        <v>0</v>
      </c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>
        <f>Services!A201</f>
        <v>0</v>
      </c>
      <c r="Z15" s="49">
        <f>Services!B201</f>
        <v>0</v>
      </c>
      <c r="AA15" s="49"/>
      <c r="AB15" s="49"/>
      <c r="AC15" s="49"/>
      <c r="AD15" s="49"/>
    </row>
    <row r="16" spans="1:30">
      <c r="A16" s="49">
        <f>Services!A16</f>
        <v>0</v>
      </c>
      <c r="B16" s="49">
        <f>Services!B16</f>
        <v>0</v>
      </c>
      <c r="C16" s="49"/>
      <c r="D16" s="49"/>
      <c r="E16" s="49">
        <f>Services!A52</f>
        <v>0</v>
      </c>
      <c r="F16" s="49">
        <f>Services!B52</f>
        <v>0</v>
      </c>
      <c r="G16" s="49">
        <f>Services!A73</f>
        <v>0</v>
      </c>
      <c r="H16" s="49">
        <f>Services!B73</f>
        <v>0</v>
      </c>
      <c r="I16" s="49">
        <f>Services!A92</f>
        <v>0</v>
      </c>
      <c r="J16" s="49">
        <f>Services!B92</f>
        <v>0</v>
      </c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>
        <f>Services!A202</f>
        <v>0</v>
      </c>
      <c r="Z16" s="49">
        <f>Services!B202</f>
        <v>0</v>
      </c>
      <c r="AA16" s="49"/>
      <c r="AB16" s="49"/>
      <c r="AC16" s="49"/>
      <c r="AD16" s="49"/>
    </row>
    <row r="17" spans="1:30">
      <c r="A17" s="49">
        <f>Services!A17</f>
        <v>0</v>
      </c>
      <c r="B17" s="49">
        <f>Services!B17</f>
        <v>0</v>
      </c>
      <c r="C17" s="49"/>
      <c r="D17" s="49"/>
      <c r="E17" s="49">
        <f>Services!A53</f>
        <v>0</v>
      </c>
      <c r="F17" s="49">
        <f>Services!B53</f>
        <v>0</v>
      </c>
      <c r="G17" s="49">
        <f>Services!A74</f>
        <v>0</v>
      </c>
      <c r="H17" s="49">
        <f>Services!B74</f>
        <v>0</v>
      </c>
      <c r="I17" s="49">
        <f>Services!A93</f>
        <v>0</v>
      </c>
      <c r="J17" s="49">
        <f>Services!B93</f>
        <v>0</v>
      </c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>
        <f>Services!A203</f>
        <v>0</v>
      </c>
      <c r="Z17" s="49">
        <f>Services!B203</f>
        <v>0</v>
      </c>
      <c r="AA17" s="49"/>
      <c r="AB17" s="49"/>
      <c r="AC17" s="49"/>
      <c r="AD17" s="49"/>
    </row>
    <row r="18" spans="1:30">
      <c r="A18" s="49">
        <f>Services!A18</f>
        <v>0</v>
      </c>
      <c r="B18" s="49">
        <f>Services!B18</f>
        <v>0</v>
      </c>
      <c r="C18" s="49"/>
      <c r="D18" s="49"/>
      <c r="E18" s="49">
        <f>Services!A54</f>
        <v>0</v>
      </c>
      <c r="F18" s="49">
        <f>Services!B54</f>
        <v>0</v>
      </c>
      <c r="G18" s="49">
        <f>Services!A75</f>
        <v>0</v>
      </c>
      <c r="H18" s="49">
        <f>Services!B75</f>
        <v>0</v>
      </c>
      <c r="I18" s="49">
        <f>Services!A94</f>
        <v>0</v>
      </c>
      <c r="J18" s="49">
        <f>Services!B94</f>
        <v>0</v>
      </c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>
        <f>Services!A204</f>
        <v>0</v>
      </c>
      <c r="Z18" s="49">
        <f>Services!B204</f>
        <v>0</v>
      </c>
      <c r="AA18" s="49"/>
      <c r="AB18" s="49"/>
      <c r="AC18" s="49"/>
      <c r="AD18" s="49"/>
    </row>
    <row r="19" spans="1:30">
      <c r="A19" s="49">
        <f>Services!A19</f>
        <v>0</v>
      </c>
      <c r="B19" s="49">
        <f>Services!B19</f>
        <v>0</v>
      </c>
      <c r="C19" s="49"/>
      <c r="D19" s="49"/>
      <c r="E19" s="49">
        <f>Services!A55</f>
        <v>0</v>
      </c>
      <c r="F19" s="49">
        <f>Services!B55</f>
        <v>0</v>
      </c>
      <c r="G19" s="49"/>
      <c r="H19" s="49"/>
      <c r="I19" s="49">
        <f>Services!A95</f>
        <v>0</v>
      </c>
      <c r="J19" s="49">
        <f>Services!B95</f>
        <v>0</v>
      </c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>
        <f>Services!A205</f>
        <v>0</v>
      </c>
      <c r="Z19" s="49">
        <f>Services!B205</f>
        <v>0</v>
      </c>
      <c r="AA19" s="49"/>
      <c r="AB19" s="49"/>
      <c r="AC19" s="49"/>
      <c r="AD19" s="49"/>
    </row>
    <row r="20" spans="1:30">
      <c r="A20" s="49"/>
      <c r="B20" s="49"/>
      <c r="C20" s="49"/>
      <c r="D20" s="49"/>
      <c r="E20" s="49">
        <f>Services!A56</f>
        <v>0</v>
      </c>
      <c r="F20" s="49">
        <f>Services!B56</f>
        <v>0</v>
      </c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</row>
    <row r="21" spans="1:30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</row>
    <row r="22" spans="1:30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</row>
    <row r="23" spans="1:30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</row>
    <row r="24" spans="1:30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</row>
    <row r="25" spans="1:30">
      <c r="A25" s="49" t="s">
        <v>26</v>
      </c>
      <c r="B25" s="36">
        <f>Services!B20</f>
        <v>0</v>
      </c>
      <c r="C25" s="49" t="s">
        <v>26</v>
      </c>
      <c r="D25" s="36">
        <f>Services!B33</f>
        <v>0</v>
      </c>
      <c r="E25" s="49" t="s">
        <v>26</v>
      </c>
      <c r="F25" s="36">
        <f>Services!B57</f>
        <v>0</v>
      </c>
      <c r="G25" s="49" t="s">
        <v>26</v>
      </c>
      <c r="H25" s="36">
        <f>Services!B76</f>
        <v>0</v>
      </c>
      <c r="I25" s="49" t="s">
        <v>26</v>
      </c>
      <c r="J25" s="36">
        <f>Services!B96</f>
        <v>0</v>
      </c>
      <c r="K25" s="49" t="s">
        <v>26</v>
      </c>
      <c r="L25" s="36">
        <f>Services!B107</f>
        <v>0</v>
      </c>
      <c r="M25" s="49" t="s">
        <v>26</v>
      </c>
      <c r="N25" s="36">
        <f>Services!B118</f>
        <v>0</v>
      </c>
      <c r="O25" s="49" t="s">
        <v>26</v>
      </c>
      <c r="P25" s="36">
        <f>Services!B130</f>
        <v>0</v>
      </c>
      <c r="Q25" s="49" t="s">
        <v>26</v>
      </c>
      <c r="R25" s="36">
        <f>Services!B141</f>
        <v>0</v>
      </c>
      <c r="S25" s="49" t="s">
        <v>26</v>
      </c>
      <c r="T25" s="36">
        <f>Services!B156</f>
        <v>0</v>
      </c>
      <c r="U25" s="49" t="s">
        <v>26</v>
      </c>
      <c r="V25" s="36">
        <f>Services!B171</f>
        <v>0</v>
      </c>
      <c r="W25" s="49" t="s">
        <v>26</v>
      </c>
      <c r="X25" s="36">
        <f>Services!B186</f>
        <v>0</v>
      </c>
      <c r="Y25" s="49" t="s">
        <v>26</v>
      </c>
      <c r="Z25" s="36">
        <f>Services!B206</f>
        <v>0</v>
      </c>
      <c r="AA25" s="49" t="s">
        <v>26</v>
      </c>
      <c r="AB25" s="36">
        <f>Services!B230</f>
        <v>0</v>
      </c>
      <c r="AC25" s="49" t="s">
        <v>26</v>
      </c>
      <c r="AD25" s="36">
        <f>Services!B218</f>
        <v>0</v>
      </c>
    </row>
    <row r="26" spans="1:30">
      <c r="A26" s="49" t="s">
        <v>54</v>
      </c>
      <c r="B26" s="36">
        <f>SUM(B9:B25)</f>
        <v>0</v>
      </c>
      <c r="C26" s="49" t="s">
        <v>54</v>
      </c>
      <c r="D26" s="36">
        <f>SUM(D9:D25)</f>
        <v>0</v>
      </c>
      <c r="E26" s="49" t="s">
        <v>54</v>
      </c>
      <c r="F26" s="36">
        <f>SUM(F9:F25)</f>
        <v>18</v>
      </c>
      <c r="G26" s="49" t="s">
        <v>54</v>
      </c>
      <c r="H26" s="36">
        <f>SUM(H9:H25)</f>
        <v>0</v>
      </c>
      <c r="I26" s="49" t="s">
        <v>54</v>
      </c>
      <c r="J26" s="36">
        <f>SUM(J9:J25)</f>
        <v>0</v>
      </c>
      <c r="K26" s="49" t="s">
        <v>54</v>
      </c>
      <c r="L26" s="36">
        <f>SUM(L9:L25)</f>
        <v>0</v>
      </c>
      <c r="M26" s="49" t="s">
        <v>54</v>
      </c>
      <c r="N26" s="36">
        <f>SUM(N9:N25)</f>
        <v>0</v>
      </c>
      <c r="O26" s="49" t="s">
        <v>54</v>
      </c>
      <c r="P26" s="36">
        <f>SUM(P9:P25)</f>
        <v>18</v>
      </c>
      <c r="Q26" s="49" t="s">
        <v>54</v>
      </c>
      <c r="R26" s="36">
        <f>SUM(R9:R25)</f>
        <v>0</v>
      </c>
      <c r="S26" s="49" t="s">
        <v>54</v>
      </c>
      <c r="T26" s="36">
        <f>SUM(T9:T25)</f>
        <v>0</v>
      </c>
      <c r="U26" s="49" t="s">
        <v>54</v>
      </c>
      <c r="V26" s="36">
        <f>SUM(V9:V25)</f>
        <v>0</v>
      </c>
      <c r="W26" s="49" t="s">
        <v>54</v>
      </c>
      <c r="X26" s="36">
        <f>SUM(X9:X25)</f>
        <v>0</v>
      </c>
      <c r="Y26" s="49" t="s">
        <v>54</v>
      </c>
      <c r="Z26" s="36">
        <f>SUM(Z9:Z25)</f>
        <v>0</v>
      </c>
      <c r="AA26" s="49" t="s">
        <v>54</v>
      </c>
      <c r="AB26" s="36">
        <f>SUM(AB9:AB25)</f>
        <v>0</v>
      </c>
      <c r="AC26" s="49" t="s">
        <v>54</v>
      </c>
      <c r="AD26" s="36">
        <f>SUM(AD9:AD25)</f>
        <v>0</v>
      </c>
    </row>
    <row r="27" spans="1:30">
      <c r="A27" s="49" t="s">
        <v>30</v>
      </c>
      <c r="B27" s="36">
        <f>Services!B22</f>
        <v>0</v>
      </c>
      <c r="C27" s="49" t="s">
        <v>30</v>
      </c>
      <c r="D27" s="36">
        <f>Services!B35</f>
        <v>0</v>
      </c>
      <c r="E27" s="49" t="s">
        <v>30</v>
      </c>
      <c r="F27" s="36">
        <f>Services!B59</f>
        <v>0</v>
      </c>
      <c r="G27" s="49" t="s">
        <v>30</v>
      </c>
      <c r="H27" s="36">
        <f>Services!B78</f>
        <v>0</v>
      </c>
      <c r="I27" s="49" t="s">
        <v>30</v>
      </c>
      <c r="J27" s="36">
        <f>Services!B98</f>
        <v>0</v>
      </c>
      <c r="K27" s="49" t="s">
        <v>30</v>
      </c>
      <c r="L27" s="36">
        <f>Services!B109</f>
        <v>0</v>
      </c>
      <c r="M27" s="49" t="s">
        <v>30</v>
      </c>
      <c r="N27" s="36">
        <f>Services!B120</f>
        <v>0</v>
      </c>
      <c r="O27" s="49" t="s">
        <v>30</v>
      </c>
      <c r="P27" s="36">
        <f>Services!B132</f>
        <v>0</v>
      </c>
      <c r="Q27" s="49" t="s">
        <v>30</v>
      </c>
      <c r="R27" s="36">
        <f>Services!B143</f>
        <v>0</v>
      </c>
      <c r="S27" s="49" t="s">
        <v>30</v>
      </c>
      <c r="T27" s="36">
        <f>Services!B158</f>
        <v>0</v>
      </c>
      <c r="U27" s="49" t="s">
        <v>30</v>
      </c>
      <c r="V27" s="36">
        <f>Services!B173</f>
        <v>0</v>
      </c>
      <c r="W27" s="49" t="s">
        <v>30</v>
      </c>
      <c r="X27" s="36">
        <f>Services!B188</f>
        <v>0</v>
      </c>
      <c r="Y27" s="49" t="s">
        <v>30</v>
      </c>
      <c r="Z27" s="36">
        <f>Services!B208</f>
        <v>0</v>
      </c>
      <c r="AA27" s="49" t="s">
        <v>30</v>
      </c>
      <c r="AB27" s="36">
        <f>Services!B232</f>
        <v>0</v>
      </c>
      <c r="AC27" s="49" t="s">
        <v>30</v>
      </c>
      <c r="AD27" s="36">
        <f>Services!B220</f>
        <v>0</v>
      </c>
    </row>
    <row r="28" spans="1:30" ht="13.5" thickBot="1"/>
    <row r="29" spans="1:30" ht="13.5" thickBot="1">
      <c r="A29" s="217" t="s">
        <v>55</v>
      </c>
      <c r="B29" s="218"/>
      <c r="C29" s="37">
        <f>B26+D26+F26+H26+J26+L26+N26+P26+R26+T26+V26+X26+Z26+AB26+AD26</f>
        <v>36</v>
      </c>
      <c r="F29" s="39" t="s">
        <v>57</v>
      </c>
      <c r="G29" s="40"/>
      <c r="H29" s="41" t="s">
        <v>54</v>
      </c>
      <c r="I29" s="50">
        <f>Répartition!AS31</f>
        <v>0</v>
      </c>
      <c r="K29" s="43">
        <f>I29-C29</f>
        <v>-36</v>
      </c>
    </row>
    <row r="30" spans="1:30" ht="13.5" thickBot="1">
      <c r="A30" s="230" t="s">
        <v>56</v>
      </c>
      <c r="B30" s="231"/>
      <c r="C30" s="38">
        <f>B27+D27+F27+H27+J27+L27+N27+P27+R27+T27+V27+X27+Z27+AB27+AD27</f>
        <v>0</v>
      </c>
      <c r="H30" s="42" t="s">
        <v>30</v>
      </c>
      <c r="I30" s="51">
        <f>Répartition!AS32</f>
        <v>0</v>
      </c>
      <c r="K30" s="44">
        <f>I30-C30</f>
        <v>0</v>
      </c>
    </row>
  </sheetData>
  <sheetProtection selectLockedCells="1"/>
  <mergeCells count="21">
    <mergeCell ref="A30:B30"/>
    <mergeCell ref="Y5:Z5"/>
    <mergeCell ref="U5:V5"/>
    <mergeCell ref="W5:X5"/>
    <mergeCell ref="M5:N5"/>
    <mergeCell ref="O5:P5"/>
    <mergeCell ref="Q5:R5"/>
    <mergeCell ref="A29:B29"/>
    <mergeCell ref="A5:B5"/>
    <mergeCell ref="K5:L5"/>
    <mergeCell ref="C2:E2"/>
    <mergeCell ref="C3:E3"/>
    <mergeCell ref="F2:L2"/>
    <mergeCell ref="F3:L3"/>
    <mergeCell ref="I5:J5"/>
    <mergeCell ref="G5:H5"/>
    <mergeCell ref="AC5:AD5"/>
    <mergeCell ref="C5:D5"/>
    <mergeCell ref="AA5:AB5"/>
    <mergeCell ref="S5:T5"/>
    <mergeCell ref="E5:F5"/>
  </mergeCells>
  <phoneticPr fontId="0" type="noConversion"/>
  <pageMargins left="0.15748031496062992" right="0.70866141732283472" top="0.98425196850393704" bottom="0.98425196850393704" header="0.51181102362204722" footer="0.51181102362204722"/>
  <pageSetup paperSize="9" fitToWidth="2" orientation="landscape" horizontalDpi="200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Répartition</vt:lpstr>
      <vt:lpstr>Services</vt:lpstr>
      <vt:lpstr>TRMD</vt:lpstr>
      <vt:lpstr>Feuil1</vt:lpstr>
      <vt:lpstr>Services!Impression_des_titres</vt:lpstr>
      <vt:lpstr>Répartition!Zone_d_impression</vt:lpstr>
      <vt:lpstr>TRMD!Zone_d_impression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</dc:creator>
  <cp:lastModifiedBy>Alain</cp:lastModifiedBy>
  <cp:lastPrinted>2009-02-01T14:38:13Z</cp:lastPrinted>
  <dcterms:created xsi:type="dcterms:W3CDTF">2004-01-27T07:40:29Z</dcterms:created>
  <dcterms:modified xsi:type="dcterms:W3CDTF">2016-01-28T11:52:08Z</dcterms:modified>
</cp:coreProperties>
</file>